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план с вариативкой" sheetId="1" r:id="rId1"/>
    <sheet name="план общий" sheetId="7" r:id="rId2"/>
    <sheet name="Лист4" sheetId="5" r:id="rId3"/>
    <sheet name="мое" sheetId="6" r:id="rId4"/>
    <sheet name="Лист3" sheetId="4" r:id="rId5"/>
    <sheet name="Лист2" sheetId="3" r:id="rId6"/>
  </sheets>
  <definedNames>
    <definedName name="апрврв" localSheetId="1">#REF!</definedName>
    <definedName name="апрврв">#REF!</definedName>
  </definedNames>
  <calcPr calcId="125725"/>
</workbook>
</file>

<file path=xl/calcChain.xml><?xml version="1.0" encoding="utf-8"?>
<calcChain xmlns="http://schemas.openxmlformats.org/spreadsheetml/2006/main">
  <c r="BD51" i="1"/>
  <c r="BH36"/>
  <c r="AS98"/>
  <c r="BH59"/>
  <c r="BJ28"/>
  <c r="BH28"/>
  <c r="BF28"/>
  <c r="BD28"/>
  <c r="BD41" i="7"/>
  <c r="AZ57"/>
  <c r="AX57"/>
  <c r="BH104" i="1"/>
  <c r="AV109"/>
  <c r="AS109" s="1"/>
  <c r="AV110"/>
  <c r="AS110" s="1"/>
  <c r="AV50"/>
  <c r="AP50" s="1"/>
  <c r="AP49"/>
  <c r="AP47"/>
  <c r="AP46"/>
  <c r="AV45"/>
  <c r="AP45" s="1"/>
  <c r="AV44"/>
  <c r="AP44" s="1"/>
  <c r="AP43"/>
  <c r="AV42"/>
  <c r="AP42" s="1"/>
  <c r="AZ59"/>
  <c r="AX59"/>
  <c r="AV62"/>
  <c r="AS62" s="1"/>
  <c r="AP62" s="1"/>
  <c r="AV61"/>
  <c r="AS61" s="1"/>
  <c r="AX54" i="7"/>
  <c r="AV54" s="1"/>
  <c r="AS54" s="1"/>
  <c r="AS59"/>
  <c r="BH59"/>
  <c r="AV62"/>
  <c r="AZ62"/>
  <c r="AZ61"/>
  <c r="AV61" s="1"/>
  <c r="AP49"/>
  <c r="AV102" i="1"/>
  <c r="AP68"/>
  <c r="AP34"/>
  <c r="AP35"/>
  <c r="BL112"/>
  <c r="AP38" i="7"/>
  <c r="AP39"/>
  <c r="AP37"/>
  <c r="AP34"/>
  <c r="BO103" i="1"/>
  <c r="AL61" i="3"/>
  <c r="AG61"/>
  <c r="AD61"/>
  <c r="AS58" i="7"/>
  <c r="AZ58"/>
  <c r="AX58"/>
  <c r="AV113"/>
  <c r="AZ68"/>
  <c r="AX68"/>
  <c r="AX66"/>
  <c r="AZ60"/>
  <c r="AZ59" s="1"/>
  <c r="AZ56"/>
  <c r="AV55"/>
  <c r="BF55" s="1"/>
  <c r="BF53" s="1"/>
  <c r="BB84"/>
  <c r="BB81" s="1"/>
  <c r="AZ84"/>
  <c r="AX84"/>
  <c r="AX83"/>
  <c r="AS84"/>
  <c r="AX82"/>
  <c r="AX81" s="1"/>
  <c r="AS79"/>
  <c r="AZ79"/>
  <c r="AZ78" s="1"/>
  <c r="AX79"/>
  <c r="AS73"/>
  <c r="AS65"/>
  <c r="AZ65"/>
  <c r="AX65"/>
  <c r="AV67"/>
  <c r="BH67" s="1"/>
  <c r="AX64"/>
  <c r="AX60"/>
  <c r="AX59" s="1"/>
  <c r="AX56"/>
  <c r="AP112"/>
  <c r="AP111"/>
  <c r="AP110"/>
  <c r="BJ109"/>
  <c r="BH109"/>
  <c r="BF109"/>
  <c r="BD109"/>
  <c r="BB109"/>
  <c r="AZ109"/>
  <c r="AX109"/>
  <c r="AV109"/>
  <c r="AS109"/>
  <c r="AV108"/>
  <c r="AP108" s="1"/>
  <c r="AP107" s="1"/>
  <c r="BJ107"/>
  <c r="BH107"/>
  <c r="BF107"/>
  <c r="BD107"/>
  <c r="AZ107"/>
  <c r="AX107"/>
  <c r="AS107"/>
  <c r="AP105"/>
  <c r="AP104" s="1"/>
  <c r="BJ104"/>
  <c r="BH104"/>
  <c r="BF104"/>
  <c r="BD104"/>
  <c r="AZ104"/>
  <c r="AX104"/>
  <c r="AV104"/>
  <c r="AS104"/>
  <c r="AV103"/>
  <c r="BD103" s="1"/>
  <c r="AV102"/>
  <c r="BF102" s="1"/>
  <c r="AV101"/>
  <c r="BH101" s="1"/>
  <c r="AV100"/>
  <c r="BF100" s="1"/>
  <c r="BF97" s="1"/>
  <c r="AV99"/>
  <c r="BD99" s="1"/>
  <c r="BD97" s="1"/>
  <c r="AV98"/>
  <c r="AP98" s="1"/>
  <c r="BJ97"/>
  <c r="AZ97"/>
  <c r="AX97"/>
  <c r="AV96"/>
  <c r="AP96" s="1"/>
  <c r="AP95" s="1"/>
  <c r="BJ95"/>
  <c r="BH95"/>
  <c r="BF95"/>
  <c r="BD95"/>
  <c r="BB95"/>
  <c r="BB89" s="1"/>
  <c r="AZ95"/>
  <c r="AX95"/>
  <c r="AS95"/>
  <c r="AV94"/>
  <c r="AP94" s="1"/>
  <c r="AP58" s="1"/>
  <c r="AV93"/>
  <c r="BH93" s="1"/>
  <c r="BH90" s="1"/>
  <c r="AV92"/>
  <c r="BF92" s="1"/>
  <c r="BF90" s="1"/>
  <c r="AV91"/>
  <c r="BD91" s="1"/>
  <c r="BJ90"/>
  <c r="AZ90"/>
  <c r="AX90"/>
  <c r="BH87"/>
  <c r="BH86" s="1"/>
  <c r="AS87"/>
  <c r="AP87" s="1"/>
  <c r="AP86" s="1"/>
  <c r="BJ86"/>
  <c r="AZ86"/>
  <c r="AV86"/>
  <c r="AV83"/>
  <c r="BH83" s="1"/>
  <c r="BF81"/>
  <c r="BD81"/>
  <c r="AV80"/>
  <c r="BH80" s="1"/>
  <c r="BH78" s="1"/>
  <c r="BF78"/>
  <c r="BD78"/>
  <c r="BB78"/>
  <c r="AX78"/>
  <c r="AV77"/>
  <c r="BJ77" s="1"/>
  <c r="BJ76" s="1"/>
  <c r="BH76"/>
  <c r="BF76"/>
  <c r="BD76"/>
  <c r="BB76"/>
  <c r="AZ76"/>
  <c r="AX76"/>
  <c r="AS76"/>
  <c r="AV74"/>
  <c r="AP74" s="1"/>
  <c r="BJ73"/>
  <c r="BF73"/>
  <c r="BD73"/>
  <c r="BB73"/>
  <c r="AZ73"/>
  <c r="AX73"/>
  <c r="BD71"/>
  <c r="BJ63"/>
  <c r="BB63"/>
  <c r="BJ59"/>
  <c r="BD59"/>
  <c r="BB59"/>
  <c r="BJ53"/>
  <c r="BB53"/>
  <c r="AV50"/>
  <c r="AP50" s="1"/>
  <c r="AP47"/>
  <c r="AP46"/>
  <c r="AV45"/>
  <c r="AP45" s="1"/>
  <c r="AV44"/>
  <c r="AP44" s="1"/>
  <c r="AP43"/>
  <c r="AV42"/>
  <c r="AP42" s="1"/>
  <c r="BJ41"/>
  <c r="BH41"/>
  <c r="BF41"/>
  <c r="AZ41"/>
  <c r="AX41"/>
  <c r="AS41"/>
  <c r="BB40"/>
  <c r="BJ36"/>
  <c r="BH36"/>
  <c r="BF36"/>
  <c r="BD36"/>
  <c r="AZ36"/>
  <c r="AX36"/>
  <c r="AV36"/>
  <c r="AS36"/>
  <c r="BJ31"/>
  <c r="BH31"/>
  <c r="BF31"/>
  <c r="BD31"/>
  <c r="AZ31"/>
  <c r="AX31"/>
  <c r="AV31"/>
  <c r="AZ63" i="1"/>
  <c r="BJ63"/>
  <c r="BJ59"/>
  <c r="AS41"/>
  <c r="BB40"/>
  <c r="AP36"/>
  <c r="AS36"/>
  <c r="AV36"/>
  <c r="AV31"/>
  <c r="BD31"/>
  <c r="BD103"/>
  <c r="BF103"/>
  <c r="BJ103"/>
  <c r="BJ97"/>
  <c r="BD95"/>
  <c r="BJ90"/>
  <c r="AW5" i="6"/>
  <c r="AJ5"/>
  <c r="AT92"/>
  <c r="AU99" s="1"/>
  <c r="AR92"/>
  <c r="AS99" s="1"/>
  <c r="AP92"/>
  <c r="AJ85"/>
  <c r="AU85" s="1"/>
  <c r="AJ84"/>
  <c r="AR84" s="1"/>
  <c r="AJ83"/>
  <c r="AU83" s="1"/>
  <c r="AT81"/>
  <c r="AT79"/>
  <c r="AU78"/>
  <c r="AU89" s="1"/>
  <c r="AU91" s="1"/>
  <c r="AN77"/>
  <c r="AL77"/>
  <c r="AJ77"/>
  <c r="AG77"/>
  <c r="AD77"/>
  <c r="AJ76"/>
  <c r="AR76" s="1"/>
  <c r="AJ75"/>
  <c r="AS75" s="1"/>
  <c r="AN74"/>
  <c r="AJ74"/>
  <c r="AT74" s="1"/>
  <c r="AJ73"/>
  <c r="AS73" s="1"/>
  <c r="AJ72"/>
  <c r="AR72" s="1"/>
  <c r="AJ71"/>
  <c r="AT71" s="1"/>
  <c r="AJ69"/>
  <c r="AT69" s="1"/>
  <c r="AJ68"/>
  <c r="AP67"/>
  <c r="AJ66"/>
  <c r="AT66" s="1"/>
  <c r="AJ65"/>
  <c r="AT65" s="1"/>
  <c r="AJ64"/>
  <c r="AS64" s="1"/>
  <c r="AJ63"/>
  <c r="AR63" s="1"/>
  <c r="AG59"/>
  <c r="AD59" s="1"/>
  <c r="AN57"/>
  <c r="AN53"/>
  <c r="AP52"/>
  <c r="AP50"/>
  <c r="AJ49"/>
  <c r="AD48"/>
  <c r="AJ44"/>
  <c r="AL44" s="1"/>
  <c r="AJ43"/>
  <c r="AJ42"/>
  <c r="AL42" s="1"/>
  <c r="AJ41"/>
  <c r="AJ40"/>
  <c r="AL40" s="1"/>
  <c r="AJ39"/>
  <c r="AL39" s="1"/>
  <c r="AP38"/>
  <c r="AP35"/>
  <c r="AR34"/>
  <c r="AG34"/>
  <c r="AD34" s="1"/>
  <c r="AR33"/>
  <c r="AR89" s="1"/>
  <c r="AJ32"/>
  <c r="AT32" s="1"/>
  <c r="AT31"/>
  <c r="AS30"/>
  <c r="AJ29"/>
  <c r="AP28"/>
  <c r="AP27" s="1"/>
  <c r="AP26" s="1"/>
  <c r="AP89" s="1"/>
  <c r="AL18"/>
  <c r="AN17"/>
  <c r="AN16" s="1"/>
  <c r="AL17"/>
  <c r="AL16" s="1"/>
  <c r="AJ17"/>
  <c r="AN12"/>
  <c r="AL12"/>
  <c r="AN7"/>
  <c r="AL7"/>
  <c r="AT93" i="3"/>
  <c r="AU100" s="1"/>
  <c r="AR93"/>
  <c r="AS100" s="1"/>
  <c r="AP93"/>
  <c r="BJ85" i="5"/>
  <c r="AP85"/>
  <c r="AP84"/>
  <c r="AP82" s="1"/>
  <c r="AP83"/>
  <c r="BJ82"/>
  <c r="BH82"/>
  <c r="BF82"/>
  <c r="BD82"/>
  <c r="BB82"/>
  <c r="AZ82"/>
  <c r="AX82"/>
  <c r="AV82"/>
  <c r="AS82"/>
  <c r="AV81"/>
  <c r="AP81" s="1"/>
  <c r="AP80" s="1"/>
  <c r="BJ80"/>
  <c r="BH80"/>
  <c r="BF80"/>
  <c r="BD80"/>
  <c r="AZ80"/>
  <c r="AX80"/>
  <c r="AV80"/>
  <c r="AS80"/>
  <c r="AP78"/>
  <c r="AP77" s="1"/>
  <c r="BJ77"/>
  <c r="BH77"/>
  <c r="BF77"/>
  <c r="BD77"/>
  <c r="AZ77"/>
  <c r="AX77"/>
  <c r="AV77"/>
  <c r="AS77"/>
  <c r="AV76"/>
  <c r="BD76" s="1"/>
  <c r="AV75"/>
  <c r="BF75" s="1"/>
  <c r="AV74"/>
  <c r="BH74" s="1"/>
  <c r="AV73"/>
  <c r="BF73" s="1"/>
  <c r="BF70" s="1"/>
  <c r="AV72"/>
  <c r="BD72" s="1"/>
  <c r="BD70" s="1"/>
  <c r="AV71"/>
  <c r="BH71" s="1"/>
  <c r="BJ70"/>
  <c r="AZ70"/>
  <c r="AX70"/>
  <c r="AV70"/>
  <c r="AV69"/>
  <c r="AP69"/>
  <c r="BJ68"/>
  <c r="BH68"/>
  <c r="BF68"/>
  <c r="BD68"/>
  <c r="BB68"/>
  <c r="AZ68"/>
  <c r="AX68"/>
  <c r="AV68"/>
  <c r="AS68"/>
  <c r="AP68"/>
  <c r="AV67"/>
  <c r="BD67" s="1"/>
  <c r="BH66"/>
  <c r="BH63" s="1"/>
  <c r="AV66"/>
  <c r="AS66"/>
  <c r="AP66" s="1"/>
  <c r="AV65"/>
  <c r="BF65" s="1"/>
  <c r="BF63" s="1"/>
  <c r="AV64"/>
  <c r="BD64" s="1"/>
  <c r="BJ63"/>
  <c r="AZ63"/>
  <c r="AX63"/>
  <c r="BJ62"/>
  <c r="BH60"/>
  <c r="AS60"/>
  <c r="AP60" s="1"/>
  <c r="AP59" s="1"/>
  <c r="BJ59"/>
  <c r="BH59"/>
  <c r="AZ59"/>
  <c r="AV59"/>
  <c r="AS59"/>
  <c r="AP57"/>
  <c r="AV56"/>
  <c r="BH56" s="1"/>
  <c r="AV55"/>
  <c r="BH55" s="1"/>
  <c r="BJ54"/>
  <c r="BF54"/>
  <c r="BD54"/>
  <c r="BB54"/>
  <c r="AZ54"/>
  <c r="AX54"/>
  <c r="AS54"/>
  <c r="AV53"/>
  <c r="BH53" s="1"/>
  <c r="BH51" s="1"/>
  <c r="AV52"/>
  <c r="BJ52" s="1"/>
  <c r="BJ51" s="1"/>
  <c r="BF51"/>
  <c r="BD51"/>
  <c r="BB51"/>
  <c r="AZ51"/>
  <c r="AX51"/>
  <c r="AV50"/>
  <c r="BJ50" s="1"/>
  <c r="BJ49" s="1"/>
  <c r="BH49"/>
  <c r="BF49"/>
  <c r="BD49"/>
  <c r="BB49"/>
  <c r="AZ49"/>
  <c r="AX49"/>
  <c r="AS49"/>
  <c r="BH48"/>
  <c r="AV48"/>
  <c r="BH47"/>
  <c r="AV47"/>
  <c r="AP47"/>
  <c r="BJ46"/>
  <c r="BH46"/>
  <c r="BF46"/>
  <c r="BD46"/>
  <c r="BD44" s="1"/>
  <c r="BB46"/>
  <c r="AZ46"/>
  <c r="AZ44" s="1"/>
  <c r="AX46"/>
  <c r="AV46"/>
  <c r="AS46"/>
  <c r="AP46"/>
  <c r="BD42"/>
  <c r="AP42"/>
  <c r="BF41"/>
  <c r="AP41"/>
  <c r="BH40"/>
  <c r="AP40"/>
  <c r="BF39"/>
  <c r="AP39"/>
  <c r="BD38"/>
  <c r="BD36" s="1"/>
  <c r="AP38"/>
  <c r="BH37"/>
  <c r="BH36" s="1"/>
  <c r="AP37"/>
  <c r="BJ36"/>
  <c r="BF36"/>
  <c r="BB36"/>
  <c r="AZ36"/>
  <c r="AX36"/>
  <c r="AV36"/>
  <c r="AS36"/>
  <c r="AP36"/>
  <c r="BF35"/>
  <c r="AP35"/>
  <c r="AV34"/>
  <c r="BH34" s="1"/>
  <c r="BH33" s="1"/>
  <c r="BJ33"/>
  <c r="BF33"/>
  <c r="BD33"/>
  <c r="BB33"/>
  <c r="AZ33"/>
  <c r="AX33"/>
  <c r="AS33"/>
  <c r="AV32"/>
  <c r="BH32" s="1"/>
  <c r="AV31"/>
  <c r="BH31" s="1"/>
  <c r="AV30"/>
  <c r="BF30" s="1"/>
  <c r="BF28" s="1"/>
  <c r="BF27" s="1"/>
  <c r="AV29"/>
  <c r="BD29" s="1"/>
  <c r="BD28" s="1"/>
  <c r="BJ28"/>
  <c r="BB28"/>
  <c r="AZ28"/>
  <c r="AZ27" s="1"/>
  <c r="AX28"/>
  <c r="AS28"/>
  <c r="AS27" s="1"/>
  <c r="AX18"/>
  <c r="BJ17"/>
  <c r="BH17"/>
  <c r="BF17"/>
  <c r="BD17"/>
  <c r="AZ17"/>
  <c r="AX17"/>
  <c r="AV17"/>
  <c r="BJ12"/>
  <c r="BH12"/>
  <c r="BF12"/>
  <c r="BD12"/>
  <c r="AZ12"/>
  <c r="AX12"/>
  <c r="AS11"/>
  <c r="AS10"/>
  <c r="AS9"/>
  <c r="AS8"/>
  <c r="BJ7"/>
  <c r="BH7"/>
  <c r="BF7"/>
  <c r="BD7"/>
  <c r="AZ7"/>
  <c r="AX7"/>
  <c r="BB6"/>
  <c r="AV6"/>
  <c r="AS6"/>
  <c r="AP6"/>
  <c r="BB62" l="1"/>
  <c r="AT89" i="6"/>
  <c r="AT91" s="1"/>
  <c r="AX44" i="5"/>
  <c r="BB44"/>
  <c r="BF44"/>
  <c r="BF26" s="1"/>
  <c r="BF16" s="1"/>
  <c r="BF6" s="1"/>
  <c r="BF5" s="1"/>
  <c r="BJ44"/>
  <c r="AP52"/>
  <c r="AP56"/>
  <c r="AS89" i="6"/>
  <c r="AS91" s="1"/>
  <c r="AV65" i="7"/>
  <c r="AP62"/>
  <c r="AS59" i="1"/>
  <c r="BF59" i="7"/>
  <c r="AP61"/>
  <c r="AX53"/>
  <c r="BF89"/>
  <c r="AP109"/>
  <c r="AV41"/>
  <c r="AP41"/>
  <c r="BJ52"/>
  <c r="AP36"/>
  <c r="AZ89"/>
  <c r="AV58"/>
  <c r="BD58" s="1"/>
  <c r="AS31"/>
  <c r="BF71"/>
  <c r="AV76"/>
  <c r="AZ53"/>
  <c r="AV68"/>
  <c r="BF68" s="1"/>
  <c r="AV57"/>
  <c r="AP57" s="1"/>
  <c r="BF68" i="1"/>
  <c r="BB28" i="7"/>
  <c r="BB71"/>
  <c r="AX63"/>
  <c r="AV95"/>
  <c r="AV97"/>
  <c r="AV107"/>
  <c r="BD54"/>
  <c r="BD53" s="1"/>
  <c r="AV60"/>
  <c r="AV59" s="1"/>
  <c r="AV64"/>
  <c r="BH64" s="1"/>
  <c r="BH63" s="1"/>
  <c r="AP31"/>
  <c r="AZ63"/>
  <c r="AP75"/>
  <c r="AP73" s="1"/>
  <c r="AV79"/>
  <c r="BJ79" s="1"/>
  <c r="BJ78" s="1"/>
  <c r="AV66"/>
  <c r="BF66" s="1"/>
  <c r="AS93"/>
  <c r="AV82"/>
  <c r="AP82" s="1"/>
  <c r="AS81"/>
  <c r="AP99"/>
  <c r="AS101"/>
  <c r="AP101" s="1"/>
  <c r="AS103"/>
  <c r="AV56"/>
  <c r="BH56" s="1"/>
  <c r="AP65"/>
  <c r="BD65"/>
  <c r="BD63" s="1"/>
  <c r="AZ26" i="5"/>
  <c r="AZ16" s="1"/>
  <c r="BD62"/>
  <c r="BB5"/>
  <c r="AX27"/>
  <c r="BD27"/>
  <c r="BJ27"/>
  <c r="BJ26" s="1"/>
  <c r="BJ16" s="1"/>
  <c r="BJ6" s="1"/>
  <c r="AX62"/>
  <c r="BF62"/>
  <c r="AP72"/>
  <c r="AS74"/>
  <c r="AP74" s="1"/>
  <c r="AS76"/>
  <c r="AP76" s="1"/>
  <c r="AP45" i="6"/>
  <c r="AN63"/>
  <c r="AV73" i="7"/>
  <c r="AP77"/>
  <c r="AP76" s="1"/>
  <c r="AZ81"/>
  <c r="AZ71" s="1"/>
  <c r="AS86"/>
  <c r="AV90"/>
  <c r="AV89" s="1"/>
  <c r="BJ89"/>
  <c r="AP92"/>
  <c r="AS100"/>
  <c r="AS102"/>
  <c r="AP67"/>
  <c r="AV84"/>
  <c r="BJ84" s="1"/>
  <c r="BJ81" s="1"/>
  <c r="AS53"/>
  <c r="AZ62" i="5"/>
  <c r="BF63" i="7"/>
  <c r="BF52" s="1"/>
  <c r="AX71"/>
  <c r="BH82"/>
  <c r="BH81" s="1"/>
  <c r="AP55"/>
  <c r="BH53"/>
  <c r="BH74"/>
  <c r="BH75"/>
  <c r="AP79"/>
  <c r="AS80"/>
  <c r="AP83"/>
  <c r="AP91"/>
  <c r="BD94"/>
  <c r="BD90" s="1"/>
  <c r="BD89" s="1"/>
  <c r="BH98"/>
  <c r="BH97" s="1"/>
  <c r="BH89" s="1"/>
  <c r="AP100"/>
  <c r="AR91" i="6"/>
  <c r="AN72"/>
  <c r="AN76"/>
  <c r="AN64"/>
  <c r="AN71"/>
  <c r="AN73"/>
  <c r="AN75"/>
  <c r="AZ6" i="5"/>
  <c r="AP30"/>
  <c r="AP32"/>
  <c r="AV51"/>
  <c r="AS53"/>
  <c r="AP53" s="1"/>
  <c r="AP51" s="1"/>
  <c r="BH54"/>
  <c r="BH44" s="1"/>
  <c r="AS63"/>
  <c r="AP65"/>
  <c r="BH70"/>
  <c r="AS73"/>
  <c r="AP73" s="1"/>
  <c r="AS75"/>
  <c r="AP75" s="1"/>
  <c r="BD26"/>
  <c r="BD16" s="1"/>
  <c r="BD6" s="1"/>
  <c r="BH28"/>
  <c r="BH27" s="1"/>
  <c r="BH62"/>
  <c r="AX26"/>
  <c r="AX16" s="1"/>
  <c r="AX6" s="1"/>
  <c r="AX5" s="1"/>
  <c r="AV28"/>
  <c r="AP29"/>
  <c r="AP31"/>
  <c r="AV33"/>
  <c r="AP34"/>
  <c r="AP33" s="1"/>
  <c r="AV49"/>
  <c r="AP50"/>
  <c r="AP49" s="1"/>
  <c r="AS51"/>
  <c r="AS44" s="1"/>
  <c r="AS26" s="1"/>
  <c r="AV54"/>
  <c r="AP55"/>
  <c r="AP54" s="1"/>
  <c r="AV63"/>
  <c r="AV62" s="1"/>
  <c r="AV5" s="1"/>
  <c r="AP64"/>
  <c r="AP67"/>
  <c r="AS70"/>
  <c r="AS62" s="1"/>
  <c r="AS5" s="1"/>
  <c r="AP71"/>
  <c r="BF51" i="7" l="1"/>
  <c r="BF40" s="1"/>
  <c r="BF30" s="1"/>
  <c r="BF96" i="5"/>
  <c r="AV81" i="7"/>
  <c r="AX52"/>
  <c r="AX51" s="1"/>
  <c r="AX40" s="1"/>
  <c r="AV78"/>
  <c r="AV63"/>
  <c r="AP84"/>
  <c r="AZ52"/>
  <c r="AZ51" s="1"/>
  <c r="AZ40" s="1"/>
  <c r="AZ30" s="1"/>
  <c r="BJ71"/>
  <c r="BJ51" s="1"/>
  <c r="BJ40" s="1"/>
  <c r="BJ30" s="1"/>
  <c r="BJ124"/>
  <c r="BJ125" s="1"/>
  <c r="BF124"/>
  <c r="AP64"/>
  <c r="AP103"/>
  <c r="AP97" s="1"/>
  <c r="AP81"/>
  <c r="AV53"/>
  <c r="AP54"/>
  <c r="AP93"/>
  <c r="AS90"/>
  <c r="AP90"/>
  <c r="AP102"/>
  <c r="AS68"/>
  <c r="AP68" s="1"/>
  <c r="AS97"/>
  <c r="AS89" s="1"/>
  <c r="AS63"/>
  <c r="AP70" i="5"/>
  <c r="AZ5"/>
  <c r="BD52" i="7"/>
  <c r="AP56"/>
  <c r="AV71"/>
  <c r="BF125"/>
  <c r="BF126"/>
  <c r="BF133" s="1"/>
  <c r="BJ126"/>
  <c r="BJ133" s="1"/>
  <c r="BH73"/>
  <c r="BH71" s="1"/>
  <c r="BH52"/>
  <c r="AP60"/>
  <c r="AP59" s="1"/>
  <c r="AP80"/>
  <c r="AP78" s="1"/>
  <c r="AS78"/>
  <c r="AS71" s="1"/>
  <c r="BD124"/>
  <c r="BD5" i="5"/>
  <c r="BD96"/>
  <c r="AP63"/>
  <c r="AP62" s="1"/>
  <c r="AP5" s="1"/>
  <c r="AV44"/>
  <c r="AP28"/>
  <c r="AP27" s="1"/>
  <c r="BH26"/>
  <c r="BH16" s="1"/>
  <c r="BH6" s="1"/>
  <c r="BF98"/>
  <c r="BF105" s="1"/>
  <c r="BF97"/>
  <c r="BD98"/>
  <c r="BD105" s="1"/>
  <c r="BD97"/>
  <c r="AP44"/>
  <c r="AP26" s="1"/>
  <c r="AV27"/>
  <c r="AV26" s="1"/>
  <c r="BJ96"/>
  <c r="BJ5"/>
  <c r="BD51" i="7" l="1"/>
  <c r="BD40" s="1"/>
  <c r="BD30" s="1"/>
  <c r="AV52"/>
  <c r="AV51" s="1"/>
  <c r="AV40" s="1"/>
  <c r="AP89"/>
  <c r="AP53"/>
  <c r="AP71"/>
  <c r="AS52"/>
  <c r="AS51" s="1"/>
  <c r="AS40" s="1"/>
  <c r="AS28" s="1"/>
  <c r="AS113" s="1"/>
  <c r="AP66"/>
  <c r="AP63" s="1"/>
  <c r="BH51"/>
  <c r="BH40" s="1"/>
  <c r="BH30" s="1"/>
  <c r="BD126"/>
  <c r="BD133" s="1"/>
  <c r="BD125"/>
  <c r="BH5" i="5"/>
  <c r="BH96"/>
  <c r="BJ98"/>
  <c r="BJ105" s="1"/>
  <c r="BJ97"/>
  <c r="AP52" i="7" l="1"/>
  <c r="BH124"/>
  <c r="BH126" s="1"/>
  <c r="BH133" s="1"/>
  <c r="BH97" i="5"/>
  <c r="BH98"/>
  <c r="BH105" s="1"/>
  <c r="AP51" i="7" l="1"/>
  <c r="AP40" s="1"/>
  <c r="AP28" s="1"/>
  <c r="AP113" s="1"/>
  <c r="BH125"/>
  <c r="AS90" i="3"/>
  <c r="AT90"/>
  <c r="AU90"/>
  <c r="AR90"/>
  <c r="AP84" i="1"/>
  <c r="AP65"/>
  <c r="AP66"/>
  <c r="AP67"/>
  <c r="AP64"/>
  <c r="AP61"/>
  <c r="AS53"/>
  <c r="AV77"/>
  <c r="BJ77" s="1"/>
  <c r="BJ76" s="1"/>
  <c r="AV82"/>
  <c r="BH82" s="1"/>
  <c r="AV75"/>
  <c r="AV74"/>
  <c r="BH74" s="1"/>
  <c r="AV56"/>
  <c r="AP56" s="1"/>
  <c r="AV55"/>
  <c r="AP55" s="1"/>
  <c r="AV60"/>
  <c r="AV59" s="1"/>
  <c r="BH87"/>
  <c r="BB81"/>
  <c r="BD81"/>
  <c r="BF81"/>
  <c r="BJ81"/>
  <c r="AX81"/>
  <c r="AS81"/>
  <c r="AZ78"/>
  <c r="BB78"/>
  <c r="BD78"/>
  <c r="BF78"/>
  <c r="AX78"/>
  <c r="AZ76"/>
  <c r="BB76"/>
  <c r="BD76"/>
  <c r="BF76"/>
  <c r="BH76"/>
  <c r="AX76"/>
  <c r="BB73"/>
  <c r="BD73"/>
  <c r="BF73"/>
  <c r="BJ73"/>
  <c r="AZ73"/>
  <c r="AX73"/>
  <c r="AS73"/>
  <c r="AS76"/>
  <c r="AV80"/>
  <c r="AX63"/>
  <c r="AV63"/>
  <c r="AS63"/>
  <c r="BH64"/>
  <c r="BD65"/>
  <c r="BF66"/>
  <c r="BH67"/>
  <c r="AV54"/>
  <c r="AP54" s="1"/>
  <c r="BB30"/>
  <c r="AV94"/>
  <c r="AP94" s="1"/>
  <c r="AV92"/>
  <c r="AP92" s="1"/>
  <c r="AP110"/>
  <c r="AP111"/>
  <c r="AP109"/>
  <c r="AP104"/>
  <c r="AV107"/>
  <c r="AP107" s="1"/>
  <c r="AX90"/>
  <c r="AZ90"/>
  <c r="AV96"/>
  <c r="AP96" s="1"/>
  <c r="AV108"/>
  <c r="BB108"/>
  <c r="AV57"/>
  <c r="AP57" s="1"/>
  <c r="AS33"/>
  <c r="AP33" s="1"/>
  <c r="AS32"/>
  <c r="AV93"/>
  <c r="AS93" s="1"/>
  <c r="AP93" s="1"/>
  <c r="AS31" l="1"/>
  <c r="AP32"/>
  <c r="AP31" s="1"/>
  <c r="AP108"/>
  <c r="AP53"/>
  <c r="BH75"/>
  <c r="BH73" s="1"/>
  <c r="AP75"/>
  <c r="AP60"/>
  <c r="AP59" s="1"/>
  <c r="AP77"/>
  <c r="AP76" s="1"/>
  <c r="AV73"/>
  <c r="AV76"/>
  <c r="AP82"/>
  <c r="AS52"/>
  <c r="BD54"/>
  <c r="BH80"/>
  <c r="BH78" s="1"/>
  <c r="AS80"/>
  <c r="BD94"/>
  <c r="BH95"/>
  <c r="BD108"/>
  <c r="BH108"/>
  <c r="BF108"/>
  <c r="AZ108"/>
  <c r="AX108"/>
  <c r="AS108"/>
  <c r="BJ106"/>
  <c r="BH106"/>
  <c r="BF106"/>
  <c r="BD106"/>
  <c r="AZ106"/>
  <c r="AX106"/>
  <c r="AV106"/>
  <c r="AS106"/>
  <c r="AP106"/>
  <c r="BH103"/>
  <c r="AZ103"/>
  <c r="AX103"/>
  <c r="AV103"/>
  <c r="AS103"/>
  <c r="AP103"/>
  <c r="AX97"/>
  <c r="AV95"/>
  <c r="BJ95"/>
  <c r="BF95"/>
  <c r="BB95"/>
  <c r="BB89" s="1"/>
  <c r="BB28" s="1"/>
  <c r="AZ95"/>
  <c r="AX95"/>
  <c r="AS95"/>
  <c r="AP95"/>
  <c r="BH93"/>
  <c r="BH90" s="1"/>
  <c r="AS87"/>
  <c r="AP87" s="1"/>
  <c r="AP86" s="1"/>
  <c r="BJ86"/>
  <c r="BH86"/>
  <c r="AZ86"/>
  <c r="AV86"/>
  <c r="AP74"/>
  <c r="BH63"/>
  <c r="BB63"/>
  <c r="BF59"/>
  <c r="BD59"/>
  <c r="BB59"/>
  <c r="BH53"/>
  <c r="BF53"/>
  <c r="AV53"/>
  <c r="BJ53"/>
  <c r="BJ52" s="1"/>
  <c r="BD53"/>
  <c r="BB53"/>
  <c r="AZ53"/>
  <c r="AX53"/>
  <c r="BJ41"/>
  <c r="BH41"/>
  <c r="BF41"/>
  <c r="BD41"/>
  <c r="AZ41"/>
  <c r="BJ36"/>
  <c r="BF36"/>
  <c r="BD36"/>
  <c r="AZ36"/>
  <c r="AX36"/>
  <c r="BJ31"/>
  <c r="BH31"/>
  <c r="BF31"/>
  <c r="AZ31"/>
  <c r="AX31"/>
  <c r="AL6" i="3"/>
  <c r="AN6"/>
  <c r="AR6"/>
  <c r="AS6"/>
  <c r="AT6"/>
  <c r="AU6"/>
  <c r="AL11"/>
  <c r="AN11"/>
  <c r="AR11"/>
  <c r="AS11"/>
  <c r="AT11"/>
  <c r="AU11"/>
  <c r="AJ16"/>
  <c r="AN16"/>
  <c r="AR16"/>
  <c r="AS16"/>
  <c r="AT16"/>
  <c r="AU16"/>
  <c r="AL17"/>
  <c r="AL16" s="1"/>
  <c r="AP27"/>
  <c r="AU27"/>
  <c r="AJ28"/>
  <c r="AS29"/>
  <c r="AT30"/>
  <c r="AJ31"/>
  <c r="AT31" s="1"/>
  <c r="AR32"/>
  <c r="AG33"/>
  <c r="AD33" s="1"/>
  <c r="AR33"/>
  <c r="AP34"/>
  <c r="AR34"/>
  <c r="AU34"/>
  <c r="AP37"/>
  <c r="AU37"/>
  <c r="AJ38"/>
  <c r="AL38" s="1"/>
  <c r="AJ39"/>
  <c r="AL39" s="1"/>
  <c r="AJ40"/>
  <c r="AJ41"/>
  <c r="AL41" s="1"/>
  <c r="AJ42"/>
  <c r="AJ43"/>
  <c r="AL43" s="1"/>
  <c r="AD47"/>
  <c r="AJ48"/>
  <c r="AP49"/>
  <c r="AR49"/>
  <c r="AS49"/>
  <c r="AP51"/>
  <c r="AP44" s="1"/>
  <c r="AR51"/>
  <c r="AN52"/>
  <c r="AN56"/>
  <c r="AG58"/>
  <c r="AD58" s="1"/>
  <c r="AU62"/>
  <c r="AJ63"/>
  <c r="AJ64"/>
  <c r="AN64" s="1"/>
  <c r="AJ65"/>
  <c r="AT65" s="1"/>
  <c r="AJ66"/>
  <c r="AT66" s="1"/>
  <c r="AP67"/>
  <c r="AP61" s="1"/>
  <c r="AR67"/>
  <c r="AS67"/>
  <c r="AU67"/>
  <c r="AJ68"/>
  <c r="AJ69"/>
  <c r="AT69"/>
  <c r="AJ71"/>
  <c r="AN71" s="1"/>
  <c r="AJ72"/>
  <c r="AN72" s="1"/>
  <c r="AJ73"/>
  <c r="AN73" s="1"/>
  <c r="AJ74"/>
  <c r="AN74" s="1"/>
  <c r="AJ75"/>
  <c r="AN75" s="1"/>
  <c r="AJ76"/>
  <c r="AN76" s="1"/>
  <c r="AD78"/>
  <c r="AD60" s="1"/>
  <c r="AG78"/>
  <c r="AG60" s="1"/>
  <c r="AJ78"/>
  <c r="AL78"/>
  <c r="AN78"/>
  <c r="AR78"/>
  <c r="AS78"/>
  <c r="AU79"/>
  <c r="AT80"/>
  <c r="AR81"/>
  <c r="AS81"/>
  <c r="AT82"/>
  <c r="AJ84"/>
  <c r="AU84" s="1"/>
  <c r="AJ85"/>
  <c r="AR85" s="1"/>
  <c r="AJ86"/>
  <c r="AU86" s="1"/>
  <c r="AR15"/>
  <c r="AS15"/>
  <c r="AS86" i="1"/>
  <c r="BB71"/>
  <c r="BJ108"/>
  <c r="AX71"/>
  <c r="AJ60" i="3"/>
  <c r="AU61" l="1"/>
  <c r="BB29" i="1"/>
  <c r="AN63" i="3"/>
  <c r="AN61" s="1"/>
  <c r="AJ61"/>
  <c r="AT61"/>
  <c r="AP26"/>
  <c r="AP25" s="1"/>
  <c r="AP90" s="1"/>
  <c r="AV52" i="1"/>
  <c r="AP73"/>
  <c r="BH52"/>
  <c r="AS78"/>
  <c r="AS71" s="1"/>
  <c r="AP80"/>
  <c r="AS51"/>
  <c r="AS40" s="1"/>
  <c r="AS30" s="1"/>
  <c r="AU26" i="3"/>
  <c r="AU15" s="1"/>
  <c r="AT74"/>
  <c r="AS75"/>
  <c r="AR72"/>
  <c r="AS73"/>
  <c r="AZ52" i="1"/>
  <c r="BJ89"/>
  <c r="AX89"/>
  <c r="BF71"/>
  <c r="BD71"/>
  <c r="AN15" i="3"/>
  <c r="AT15"/>
  <c r="AU92"/>
  <c r="AL60"/>
  <c r="AR76"/>
  <c r="AT71"/>
  <c r="AS64"/>
  <c r="AR63"/>
  <c r="AR61" s="1"/>
  <c r="AN60"/>
  <c r="AL15"/>
  <c r="AS92" l="1"/>
  <c r="AS61"/>
  <c r="AT92"/>
  <c r="AR92"/>
  <c r="AS90" i="1" l="1"/>
  <c r="AV91"/>
  <c r="AV90" s="1"/>
  <c r="BD91" l="1"/>
  <c r="BD90" s="1"/>
  <c r="AP91"/>
  <c r="AP90" s="1"/>
  <c r="BF92"/>
  <c r="BF90" s="1"/>
  <c r="AV98" l="1"/>
  <c r="AV101"/>
  <c r="AP98" l="1"/>
  <c r="AS101"/>
  <c r="AP101" s="1"/>
  <c r="BH98"/>
  <c r="BH97" s="1"/>
  <c r="AV100"/>
  <c r="BH89" l="1"/>
  <c r="BF102"/>
  <c r="AS102"/>
  <c r="AP102" s="1"/>
  <c r="BF100"/>
  <c r="AS100"/>
  <c r="AV99"/>
  <c r="AZ97"/>
  <c r="AZ89" s="1"/>
  <c r="AP99" l="1"/>
  <c r="AV97"/>
  <c r="AV89" s="1"/>
  <c r="BF97"/>
  <c r="BF89" s="1"/>
  <c r="AP97"/>
  <c r="AP100"/>
  <c r="AS97"/>
  <c r="AS89" s="1"/>
  <c r="BD99"/>
  <c r="AS28" l="1"/>
  <c r="AS29"/>
  <c r="BD97"/>
  <c r="BD89" s="1"/>
  <c r="AP89"/>
  <c r="AV79" l="1"/>
  <c r="AP79" s="1"/>
  <c r="AP78" s="1"/>
  <c r="AX52"/>
  <c r="AX51" s="1"/>
  <c r="BD63"/>
  <c r="BD52" s="1"/>
  <c r="BD40" s="1"/>
  <c r="BD30" s="1"/>
  <c r="BD123" l="1"/>
  <c r="BD29"/>
  <c r="BJ79"/>
  <c r="BJ78" s="1"/>
  <c r="BJ71" s="1"/>
  <c r="BJ51" s="1"/>
  <c r="BJ40" s="1"/>
  <c r="BJ30" s="1"/>
  <c r="AV78"/>
  <c r="BJ123" l="1"/>
  <c r="BJ29"/>
  <c r="BD124"/>
  <c r="AP63"/>
  <c r="AP52" s="1"/>
  <c r="BF63" l="1"/>
  <c r="BF52" s="1"/>
  <c r="BF51" s="1"/>
  <c r="BF40" s="1"/>
  <c r="BF30" s="1"/>
  <c r="BJ124"/>
  <c r="BD125"/>
  <c r="BD132" s="1"/>
  <c r="BF123" l="1"/>
  <c r="BF29"/>
  <c r="BJ125"/>
  <c r="BJ132" s="1"/>
  <c r="BF125"/>
  <c r="BF132" s="1"/>
  <c r="AV83"/>
  <c r="AZ81"/>
  <c r="AZ71" s="1"/>
  <c r="AZ51" s="1"/>
  <c r="AV81" l="1"/>
  <c r="AV71" s="1"/>
  <c r="AV51" s="1"/>
  <c r="AP83"/>
  <c r="AP81" s="1"/>
  <c r="AP71" s="1"/>
  <c r="AP51" s="1"/>
  <c r="BH83"/>
  <c r="BH81" s="1"/>
  <c r="BH71" s="1"/>
  <c r="BH51" s="1"/>
  <c r="BH40" s="1"/>
  <c r="BH30" s="1"/>
  <c r="AZ40"/>
  <c r="AZ30" s="1"/>
  <c r="BF124"/>
  <c r="AX41"/>
  <c r="AX40" s="1"/>
  <c r="AX30" s="1"/>
  <c r="BH123" l="1"/>
  <c r="BH29"/>
  <c r="AX28"/>
  <c r="AX29"/>
  <c r="AZ28"/>
  <c r="AZ29"/>
  <c r="BH124"/>
  <c r="BH125"/>
  <c r="BH132" s="1"/>
  <c r="AV41"/>
  <c r="AV40" s="1"/>
  <c r="AV30" s="1"/>
  <c r="AP41"/>
  <c r="AP40" s="1"/>
  <c r="AP30" s="1"/>
  <c r="AV28" l="1"/>
  <c r="AV29"/>
  <c r="AP28"/>
  <c r="AP29"/>
</calcChain>
</file>

<file path=xl/sharedStrings.xml><?xml version="1.0" encoding="utf-8"?>
<sst xmlns="http://schemas.openxmlformats.org/spreadsheetml/2006/main" count="1492" uniqueCount="317">
  <si>
    <t>РАБОЧИЙ УЧЕБНЫЙ ПЛАН</t>
  </si>
  <si>
    <t>УТВЕРЖДЕН:</t>
  </si>
  <si>
    <t>директор С.П.Ефименко</t>
  </si>
  <si>
    <t>среднего профессионального учебного заведения</t>
  </si>
  <si>
    <t>Нижнетагильский строительный техникум</t>
  </si>
  <si>
    <t>Специальность :</t>
  </si>
  <si>
    <t>Квалификация специалиста:</t>
  </si>
  <si>
    <t>Специалист по документационному обеспечению управления, архивист</t>
  </si>
  <si>
    <t>Срок обучения на базе:</t>
  </si>
  <si>
    <t>среднего (полного) общего образования</t>
  </si>
  <si>
    <t>1 год 10 месяцев</t>
  </si>
  <si>
    <t>( базовый уровень среднего профессионального образования )</t>
  </si>
  <si>
    <t>I. Типовой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</si>
  <si>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</si>
  <si>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</si>
  <si>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</si>
  <si>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</si>
  <si>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</si>
  <si>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</si>
  <si>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</si>
  <si>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</si>
  <si>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</si>
  <si>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</si>
  <si>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</si>
  <si>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</si>
  <si>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</si>
  <si>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на курсе</t>
  </si>
  <si>
    <t>Экз. сес-сия</t>
  </si>
  <si>
    <t>Производственная (профессиональная) практика (недель)</t>
  </si>
  <si>
    <t>Итого-вая госу-дарст-венная аттес-тация</t>
  </si>
  <si>
    <t>Кани-кулы (нед.)</t>
  </si>
  <si>
    <t>Всего нед. в учеб-ном году</t>
  </si>
  <si>
    <t>15--21</t>
  </si>
  <si>
    <t>22--28</t>
  </si>
  <si>
    <t>29--5</t>
  </si>
  <si>
    <t>6--12</t>
  </si>
  <si>
    <t>13--19</t>
  </si>
  <si>
    <t>20--26</t>
  </si>
  <si>
    <t>27--2</t>
  </si>
  <si>
    <t>3--9</t>
  </si>
  <si>
    <t>10--16</t>
  </si>
  <si>
    <t>17--23</t>
  </si>
  <si>
    <t>24--30</t>
  </si>
  <si>
    <t>1--7</t>
  </si>
  <si>
    <t>8--14</t>
  </si>
  <si>
    <t>5--11</t>
  </si>
  <si>
    <t>12--18</t>
  </si>
  <si>
    <t>19--25</t>
  </si>
  <si>
    <t>26--1</t>
  </si>
  <si>
    <t>2--8</t>
  </si>
  <si>
    <t>9--15</t>
  </si>
  <si>
    <t>16--22</t>
  </si>
  <si>
    <t>23--1</t>
  </si>
  <si>
    <t>23--29</t>
  </si>
  <si>
    <t>30--5</t>
  </si>
  <si>
    <t>27--3</t>
  </si>
  <si>
    <t>4--10</t>
  </si>
  <si>
    <t>11--17</t>
  </si>
  <si>
    <t>18--24</t>
  </si>
  <si>
    <t>25--31</t>
  </si>
  <si>
    <t>нед.</t>
  </si>
  <si>
    <t>часов</t>
  </si>
  <si>
    <t>для по-лучения первич-ных про-фессио-нальных навыков</t>
  </si>
  <si>
    <t>по про- филю спе- циаль ности</t>
  </si>
  <si>
    <t>ква- лифи каци  онная</t>
  </si>
  <si>
    <t>=</t>
  </si>
  <si>
    <t>: :</t>
  </si>
  <si>
    <t>00</t>
  </si>
  <si>
    <t>x</t>
  </si>
  <si>
    <t>III</t>
  </si>
  <si>
    <t>ИТОГО</t>
  </si>
  <si>
    <t>ПРОИЗВОДСТВЕННАЯ (ПРОФЕССИОНАЛЬНАЯ) ПРАКТИКА</t>
  </si>
  <si>
    <t>для получения первичных профессиональных навыков</t>
  </si>
  <si>
    <t>теоретическое обучение</t>
  </si>
  <si>
    <t>с теоретическим обучением</t>
  </si>
  <si>
    <t>без теоретического обучения</t>
  </si>
  <si>
    <t xml:space="preserve">по профилю специальности, преддипломная </t>
  </si>
  <si>
    <t>Экзаменационная сессия</t>
  </si>
  <si>
    <t>Итоговая государственная аттестация</t>
  </si>
  <si>
    <t>Каникулы</t>
  </si>
  <si>
    <t>Х</t>
  </si>
  <si>
    <t>III. План учебного процесса.</t>
  </si>
  <si>
    <t>Индекс</t>
  </si>
  <si>
    <t>ЭЛЕМЕНТЫ УЧЕБНОГО ПРОЦЕССА, УЧЕБНЫЕ ДИСЦИПЛИНЫ</t>
  </si>
  <si>
    <t>Максима-льная учебная нагрузка</t>
  </si>
  <si>
    <t>Самост-ая учебная нагрузка</t>
  </si>
  <si>
    <t>Время по видам учебной работы</t>
  </si>
  <si>
    <t>Распределение по курсам</t>
  </si>
  <si>
    <t>всего</t>
  </si>
  <si>
    <t>лаборат. работы и практ. занятия</t>
  </si>
  <si>
    <t>курсовой проект (работа)</t>
  </si>
  <si>
    <t xml:space="preserve">3 семестр 17     недель </t>
  </si>
  <si>
    <t>4 семестр 19 недель</t>
  </si>
  <si>
    <t>всего часов обучения по циклам ОПОП</t>
  </si>
  <si>
    <t>обязательная часть циклов ОПОП</t>
  </si>
  <si>
    <t>ОГСЭ.00</t>
  </si>
  <si>
    <t>Общий гуманитерный и социально - 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</si>
  <si>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</si>
  <si>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</si>
  <si>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</si>
  <si>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</si>
  <si>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</si>
  <si>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</si>
  <si>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</si>
  <si>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</si>
  <si>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</si>
  <si>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естественнонаучный цикл</t>
  </si>
  <si>
    <t>ЕН.01</t>
  </si>
  <si>
    <t>Математика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</si>
  <si>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</si>
  <si>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</si>
  <si>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</si>
  <si>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</si>
  <si>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</si>
  <si>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</si>
  <si>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</si>
  <si>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</si>
  <si>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</si>
  <si>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Экономическая теория</t>
  </si>
  <si>
    <t>ОП.02</t>
  </si>
  <si>
    <t>ОП.03</t>
  </si>
  <si>
    <t>Менеджмент</t>
  </si>
  <si>
    <t>ОП.04</t>
  </si>
  <si>
    <t>Государственная и муниципальная служба</t>
  </si>
  <si>
    <t>ОП.05</t>
  </si>
  <si>
    <t>Иностранный язык (проф)</t>
  </si>
  <si>
    <t>ОП.06</t>
  </si>
  <si>
    <t>Профессиональная этика и психология делового общения</t>
  </si>
  <si>
    <t>ОП.07</t>
  </si>
  <si>
    <t>Правовое обеспечение профессиональной деятельности</t>
  </si>
  <si>
    <t>ОП.08</t>
  </si>
  <si>
    <t>Безопасность жизнедеятельности</t>
  </si>
  <si>
    <t>ПМ.00</t>
  </si>
  <si>
    <t>ПМ.01</t>
  </si>
  <si>
    <t>организация ДОУ и функционирования организации</t>
  </si>
  <si>
    <t>МДК.01.01</t>
  </si>
  <si>
    <t>ДОУ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</si>
  <si>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</si>
  <si>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</si>
  <si>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</si>
  <si>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</si>
  <si>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ПМ.02</t>
  </si>
  <si>
    <t>организация архивной и справочно-информационной работы по</t>
  </si>
  <si>
    <t>документам организации</t>
  </si>
  <si>
    <t>МДК.02.01</t>
  </si>
  <si>
    <t>организация и нормативно-правовые основы архивного дела</t>
  </si>
  <si>
    <t>МДК.02.02</t>
  </si>
  <si>
    <t>Госуд,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</si>
  <si>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</si>
  <si>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</si>
  <si>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</si>
  <si>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</si>
  <si>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ПМ.03</t>
  </si>
  <si>
    <t>выполнение работ по профессии</t>
  </si>
  <si>
    <t>Организация деятельности секретаря руководителя</t>
  </si>
  <si>
    <t>Русский язык и культура речи</t>
  </si>
  <si>
    <t>Архивы различных предприятий</t>
  </si>
  <si>
    <t xml:space="preserve">Конфиденциальное делопроизводство </t>
  </si>
  <si>
    <t>Защита инфоромации</t>
  </si>
  <si>
    <t>Документоведение</t>
  </si>
  <si>
    <t>Документационное обеспечение деятельности предприятия</t>
  </si>
  <si>
    <t xml:space="preserve">Технология составления и оформления документов электронным способом (КОД) </t>
  </si>
  <si>
    <t xml:space="preserve"> Работа в системах электронного документооборота</t>
  </si>
  <si>
    <t>Социальная психология</t>
  </si>
  <si>
    <t>Редактирование служебных документов</t>
  </si>
  <si>
    <t>Технология профессионального становления</t>
  </si>
  <si>
    <t>Введение в специальность</t>
  </si>
  <si>
    <t>Организация работы по экспертизе ценности документов</t>
  </si>
  <si>
    <t>Консервация и реставрация архивных документов</t>
  </si>
  <si>
    <t>Правила оформления документов на ПК</t>
  </si>
  <si>
    <t>Руководство и контроль за работой архива организации</t>
  </si>
  <si>
    <t>Документационное обеспечение деятельности кадровой  службы предприятия</t>
  </si>
  <si>
    <t>Организация использования архивных документов в научных и практичсеких целях</t>
  </si>
  <si>
    <t xml:space="preserve">занятия на уроках </t>
  </si>
  <si>
    <t>Технические средства управления в офисе</t>
  </si>
  <si>
    <t>Основы права</t>
  </si>
  <si>
    <t>ИТОГО по семестрам</t>
  </si>
  <si>
    <t>Технология работы слепым десятипальцевым методом</t>
  </si>
  <si>
    <t>Нормативно-методическое обеспечение организационно-управленческой деятельности  предприятия в сфере делопроизводства и архивоведения</t>
  </si>
  <si>
    <t xml:space="preserve">Экономика организации </t>
  </si>
  <si>
    <t>Профессиональные модули</t>
  </si>
  <si>
    <t>01.01.01</t>
  </si>
  <si>
    <t>01.01.02</t>
  </si>
  <si>
    <t>01.01.03</t>
  </si>
  <si>
    <t>01.01.04</t>
  </si>
  <si>
    <t>01.02.01</t>
  </si>
  <si>
    <t>01.02.02</t>
  </si>
  <si>
    <t>01.03.01</t>
  </si>
  <si>
    <t>01.03.02</t>
  </si>
  <si>
    <t>01.03.03</t>
  </si>
  <si>
    <t>01.03.04</t>
  </si>
  <si>
    <t>01.03.05</t>
  </si>
  <si>
    <t>01.03.06</t>
  </si>
  <si>
    <t>02.01.01</t>
  </si>
  <si>
    <t>02.01.02</t>
  </si>
  <si>
    <t>02.02.01</t>
  </si>
  <si>
    <t>02.03.01</t>
  </si>
  <si>
    <t>02.03.02</t>
  </si>
  <si>
    <t>02.04.01</t>
  </si>
  <si>
    <t>02.04.02</t>
  </si>
  <si>
    <t>02.04.03</t>
  </si>
  <si>
    <t>Вариативная часть циклов ОПОП</t>
  </si>
  <si>
    <t>5 семестр 17 недель</t>
  </si>
  <si>
    <t>6 семестр 10 недель</t>
  </si>
  <si>
    <t>01.01.05</t>
  </si>
  <si>
    <t>01.01.06</t>
  </si>
  <si>
    <t>Распределение по семестрам</t>
  </si>
  <si>
    <t>экзаменов</t>
  </si>
  <si>
    <t>зачетов</t>
  </si>
  <si>
    <t>Курс.проект</t>
  </si>
  <si>
    <t>УП.00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</si>
  <si>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</si>
  <si>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</si>
  <si>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</si>
  <si>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</si>
  <si>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</si>
  <si>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4нед</t>
  </si>
  <si>
    <t>ПА.00</t>
  </si>
  <si>
    <t>промежуточная аттестация</t>
  </si>
  <si>
    <t>ГИА.00</t>
  </si>
  <si>
    <t>государственная (итоговая) аттестация</t>
  </si>
  <si>
    <t>6нед</t>
  </si>
  <si>
    <t>ГИА.01</t>
  </si>
  <si>
    <t>подготовка выпускной квалификационной работы</t>
  </si>
  <si>
    <t>ГИА.02</t>
  </si>
  <si>
    <t>защита выпускной квалификационной  работы</t>
  </si>
  <si>
    <t>3нед</t>
  </si>
  <si>
    <t>2нед</t>
  </si>
  <si>
    <t>Документирование информации</t>
  </si>
  <si>
    <t>Применение технических средств в функционировании офиса</t>
  </si>
  <si>
    <t>Применение правовых актов в управленческой деятельности</t>
  </si>
  <si>
    <t>Применение технологии работы слепым десятипальцевым методом</t>
  </si>
  <si>
    <t>Технология создания электронной модели документа</t>
  </si>
  <si>
    <t>Управление социально-психологическими процессами в деятельности секретаря</t>
  </si>
  <si>
    <t>Технология работы с архивными документами в ведомственных архивах</t>
  </si>
  <si>
    <t>Организация работы с конфиденциальными документами</t>
  </si>
  <si>
    <t>Организация и нормативно-правовые основы архивного дела</t>
  </si>
  <si>
    <t>Организация архивной и справочно-информационной работы по</t>
  </si>
  <si>
    <t>Методика и практика архивоведения</t>
  </si>
  <si>
    <t>Обеспечение сохранности документов</t>
  </si>
  <si>
    <t>Выполнение работ по профессии</t>
  </si>
  <si>
    <t>Работа в системах электронного документооборота</t>
  </si>
  <si>
    <t>Организация работы по экспертизе ценности документов и комплектованию архива</t>
  </si>
  <si>
    <t>Составление НСА архива</t>
  </si>
  <si>
    <t>Учет и обеспечение сохранности документов архива</t>
  </si>
  <si>
    <t>учет и обеспечение сохранности документов архива</t>
  </si>
  <si>
    <t>Организация использования архивных документов в научных и практических целях</t>
  </si>
  <si>
    <t>2 нед</t>
  </si>
  <si>
    <t>получение первичных навыков по организации работы с управленческими документами предприятия</t>
  </si>
  <si>
    <t>получение первичных навыков по работе слепым десятипальцевым методом</t>
  </si>
  <si>
    <t>3,4,5</t>
  </si>
  <si>
    <t>дисциплин и МДК</t>
  </si>
  <si>
    <t>учебной практики</t>
  </si>
  <si>
    <t>производ. практики</t>
  </si>
  <si>
    <t>преддипл. практики</t>
  </si>
  <si>
    <t>Экзаменов</t>
  </si>
  <si>
    <t>Всего</t>
  </si>
  <si>
    <t>4 нед</t>
  </si>
  <si>
    <t>6 нед</t>
  </si>
  <si>
    <r>
      <rPr>
        <b/>
        <sz val="10"/>
        <rFont val="Times New Roman"/>
        <family val="1"/>
        <charset val="204"/>
      </rPr>
      <t xml:space="preserve">Консультации </t>
    </r>
    <r>
      <rPr>
        <sz val="10"/>
        <rFont val="Times New Roman"/>
        <family val="1"/>
        <charset val="204"/>
      </rPr>
      <t>на учебную группу по 100 часов в год (всего 200 часов)</t>
    </r>
  </si>
  <si>
    <t>Государственная (итоговая) аттестация</t>
  </si>
  <si>
    <t>1. Программа базовой подготовки</t>
  </si>
  <si>
    <t>1.1 Выпускная квалификационная работа</t>
  </si>
  <si>
    <t>Подготовка выпускной квалификационной работы с 11.05 по 7.06 (всего 4 недели)</t>
  </si>
  <si>
    <t>Защита выпускной квалификационной работы с 8.06 по 21.06 (всего 2 недели)</t>
  </si>
  <si>
    <t>Культура речи в деятельности секретаря</t>
  </si>
  <si>
    <t xml:space="preserve">46.02.01.Документационное обеспечение управления и архивоведение </t>
  </si>
  <si>
    <t>ГАОУ СПО СО "НТСТ"</t>
  </si>
  <si>
    <t>Учебная практика</t>
  </si>
  <si>
    <t>Получение первичных навыков по организации работы с управленческими документами предприятия</t>
  </si>
  <si>
    <t>МДК 03.01</t>
  </si>
  <si>
    <t>ПП</t>
  </si>
  <si>
    <t>"          " ___________2015г</t>
  </si>
  <si>
    <t>1 -- 6.</t>
  </si>
  <si>
    <t>7 --13</t>
  </si>
  <si>
    <t>14--20</t>
  </si>
  <si>
    <t>21--27</t>
  </si>
  <si>
    <t>28--4</t>
  </si>
  <si>
    <t>30--6</t>
  </si>
  <si>
    <t>7--13</t>
  </si>
  <si>
    <t>28--3</t>
  </si>
  <si>
    <t>Диф.зачетов</t>
  </si>
  <si>
    <t>диф зачетов</t>
  </si>
  <si>
    <t>Зачетов</t>
  </si>
  <si>
    <t>УП</t>
  </si>
  <si>
    <t>Ст</t>
  </si>
  <si>
    <t>ГИА</t>
  </si>
  <si>
    <t>Пр.аттестация</t>
  </si>
  <si>
    <t>Теоретич.обучение</t>
  </si>
  <si>
    <t>ППН</t>
  </si>
  <si>
    <t>проиизвод.</t>
  </si>
  <si>
    <t>стажировка</t>
  </si>
  <si>
    <t>Профессиональные модули с часами вариативной части</t>
  </si>
  <si>
    <t>часов в неделю</t>
  </si>
  <si>
    <t>всего часов обучения</t>
  </si>
  <si>
    <t>ПМ 01</t>
  </si>
  <si>
    <t>ПМ 02</t>
  </si>
  <si>
    <t>организация архивной и справочно-информационной работы по документам организации</t>
  </si>
  <si>
    <t>ОП.09</t>
  </si>
  <si>
    <r>
      <rPr>
        <vertAlign val="superscript"/>
        <sz val="7"/>
        <rFont val="Times New Roman"/>
        <family val="1"/>
        <charset val="204"/>
      </rPr>
      <t>1</t>
    </r>
    <r>
      <rPr>
        <sz val="7"/>
        <rFont val="Times New Roman"/>
        <family val="1"/>
        <charset val="204"/>
      </rPr>
      <t xml:space="preserve"> Часы взяты из вариативной части</t>
    </r>
  </si>
  <si>
    <t>Формирование основ  профессионального самоопределения</t>
  </si>
  <si>
    <t>ГАПОУ СО "НТСК"</t>
  </si>
  <si>
    <t>"          " ___________2017г</t>
  </si>
  <si>
    <t>1 нед</t>
  </si>
  <si>
    <t>Производственная практика (по профилю специальности)</t>
  </si>
  <si>
    <t>ПП 00</t>
  </si>
  <si>
    <t>Управление персоналом</t>
  </si>
  <si>
    <t>01.02.03</t>
  </si>
  <si>
    <t>Нормативно-методическое обеспечение организационно-управленческой деятельности  предприятия в сфере делопроизводства</t>
  </si>
  <si>
    <t>Нормативно-методическое обеспечение организационно-управленческой деятельности  предприятия в сфере архивоведения</t>
  </si>
  <si>
    <t>Нормативно-методическое обеспечение организационно-управленческой деятельности  предприятия в сфере  архивоведения</t>
  </si>
  <si>
    <t>производственная практика (ДОУ)</t>
  </si>
  <si>
    <t>ПП.01</t>
  </si>
  <si>
    <t>производственная практика (поДОУ)</t>
  </si>
  <si>
    <t>производственная практика (поархивоведению)</t>
  </si>
  <si>
    <t>Формирование основ профессионального самоопределения</t>
  </si>
  <si>
    <t>3,4,5,6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</si>
</sst>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</font>
    <font>
      <sz val="7"/>
      <name val="Arial Cyr"/>
      <charset val="204"/>
    </font>
    <font>
      <sz val="7"/>
      <name val="Times New Roman"/>
      <family val="1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6"/>
      <name val="Arial Cyr"/>
      <family val="2"/>
      <charset val="204"/>
    </font>
    <font>
      <sz val="6"/>
      <name val="Arial Cyr"/>
      <family val="2"/>
      <charset val="204"/>
    </font>
    <font>
      <sz val="7"/>
      <color indexed="10"/>
      <name val="Arial Cyr"/>
      <family val="2"/>
      <charset val="204"/>
    </font>
    <font>
      <b/>
      <sz val="7"/>
      <color indexed="10"/>
      <name val="Arial Cyr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b/>
      <sz val="7"/>
      <name val="Times New Roman"/>
      <family val="1"/>
    </font>
    <font>
      <sz val="7"/>
      <color indexed="10"/>
      <name val="Arial Cyr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b/>
      <sz val="7"/>
      <color rgb="FFFF0000"/>
      <name val="Arial Cyr"/>
      <charset val="204"/>
    </font>
    <font>
      <b/>
      <sz val="7"/>
      <color rgb="FFFF0000"/>
      <name val="Arial Cyr"/>
      <family val="2"/>
      <charset val="204"/>
    </font>
    <font>
      <b/>
      <sz val="7"/>
      <color rgb="FFFF0000"/>
      <name val="Times New Roman"/>
      <family val="1"/>
    </font>
    <font>
      <sz val="7"/>
      <color rgb="FFFF0000"/>
      <name val="Arial Cyr"/>
      <charset val="204"/>
    </font>
    <font>
      <vertAlign val="superscript"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1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/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/>
    <xf numFmtId="0" fontId="14" fillId="0" borderId="1" xfId="0" quotePrefix="1" applyFont="1" applyFill="1" applyBorder="1" applyAlignment="1">
      <alignment horizontal="center"/>
    </xf>
    <xf numFmtId="0" fontId="14" fillId="0" borderId="1" xfId="0" quotePrefix="1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0" fontId="13" fillId="6" borderId="7" xfId="0" applyFont="1" applyFill="1" applyBorder="1" applyAlignment="1"/>
    <xf numFmtId="0" fontId="13" fillId="6" borderId="11" xfId="0" applyFont="1" applyFill="1" applyBorder="1" applyAlignment="1"/>
    <xf numFmtId="0" fontId="13" fillId="6" borderId="13" xfId="0" applyFont="1" applyFill="1" applyBorder="1" applyAlignment="1"/>
    <xf numFmtId="0" fontId="13" fillId="6" borderId="14" xfId="0" applyFont="1" applyFill="1" applyBorder="1" applyAlignment="1"/>
    <xf numFmtId="0" fontId="13" fillId="6" borderId="3" xfId="0" applyFont="1" applyFill="1" applyBorder="1" applyAlignment="1"/>
    <xf numFmtId="0" fontId="13" fillId="6" borderId="15" xfId="0" applyFont="1" applyFill="1" applyBorder="1" applyAlignment="1"/>
    <xf numFmtId="0" fontId="15" fillId="4" borderId="1" xfId="0" applyFont="1" applyFill="1" applyBorder="1" applyAlignment="1">
      <alignment horizontal="center"/>
    </xf>
    <xf numFmtId="0" fontId="13" fillId="0" borderId="0" xfId="0" applyFont="1" applyFill="1"/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4" fillId="9" borderId="2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4" fillId="8" borderId="5" xfId="0" applyFont="1" applyFill="1" applyBorder="1" applyAlignment="1">
      <alignment vertical="center"/>
    </xf>
    <xf numFmtId="0" fontId="16" fillId="8" borderId="20" xfId="0" applyFont="1" applyFill="1" applyBorder="1" applyAlignment="1">
      <alignment vertical="center"/>
    </xf>
    <xf numFmtId="0" fontId="16" fillId="8" borderId="26" xfId="0" applyFont="1" applyFill="1" applyBorder="1" applyAlignment="1">
      <alignment vertical="center"/>
    </xf>
    <xf numFmtId="0" fontId="15" fillId="8" borderId="26" xfId="0" applyFont="1" applyFill="1" applyBorder="1" applyAlignment="1">
      <alignment vertical="center"/>
    </xf>
    <xf numFmtId="0" fontId="15" fillId="8" borderId="28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4" fillId="0" borderId="9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3" fillId="4" borderId="2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 vertical="center"/>
    </xf>
    <xf numFmtId="0" fontId="13" fillId="8" borderId="9" xfId="0" applyFont="1" applyFill="1" applyBorder="1" applyAlignment="1">
      <alignment horizontal="left" vertical="center"/>
    </xf>
    <xf numFmtId="0" fontId="13" fillId="8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0" fillId="0" borderId="34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9" fillId="0" borderId="37" xfId="0" applyFont="1" applyFill="1" applyBorder="1" applyAlignment="1">
      <alignment vertical="top"/>
    </xf>
    <xf numFmtId="0" fontId="14" fillId="0" borderId="37" xfId="0" applyFont="1" applyFill="1" applyBorder="1" applyAlignment="1"/>
    <xf numFmtId="0" fontId="14" fillId="0" borderId="38" xfId="0" applyFont="1" applyFill="1" applyBorder="1" applyAlignment="1"/>
    <xf numFmtId="0" fontId="14" fillId="0" borderId="16" xfId="0" applyFont="1" applyFill="1" applyBorder="1" applyAlignment="1"/>
    <xf numFmtId="0" fontId="20" fillId="0" borderId="0" xfId="0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3" fillId="4" borderId="2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 vertical="center"/>
    </xf>
    <xf numFmtId="0" fontId="13" fillId="8" borderId="9" xfId="0" applyFont="1" applyFill="1" applyBorder="1" applyAlignment="1">
      <alignment horizontal="left" vertical="center"/>
    </xf>
    <xf numFmtId="0" fontId="13" fillId="8" borderId="8" xfId="0" applyFont="1" applyFill="1" applyBorder="1" applyAlignment="1">
      <alignment horizontal="left" vertical="center"/>
    </xf>
    <xf numFmtId="0" fontId="1" fillId="0" borderId="16" xfId="0" applyFont="1" applyFill="1" applyBorder="1"/>
    <xf numFmtId="0" fontId="18" fillId="0" borderId="40" xfId="0" applyFont="1" applyFill="1" applyBorder="1" applyAlignment="1"/>
    <xf numFmtId="1" fontId="18" fillId="0" borderId="32" xfId="0" applyNumberFormat="1" applyFont="1" applyFill="1" applyBorder="1" applyAlignment="1"/>
    <xf numFmtId="0" fontId="1" fillId="0" borderId="32" xfId="0" applyFont="1" applyFill="1" applyBorder="1"/>
    <xf numFmtId="49" fontId="18" fillId="13" borderId="7" xfId="0" applyNumberFormat="1" applyFont="1" applyFill="1" applyBorder="1" applyAlignment="1">
      <alignment horizontal="center" wrapText="1"/>
    </xf>
    <xf numFmtId="0" fontId="18" fillId="13" borderId="6" xfId="0" applyFont="1" applyFill="1" applyBorder="1" applyAlignment="1">
      <alignment horizontal="left" vertical="top" wrapText="1"/>
    </xf>
    <xf numFmtId="49" fontId="19" fillId="13" borderId="1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/>
    </xf>
    <xf numFmtId="0" fontId="14" fillId="0" borderId="1" xfId="0" applyFont="1" applyFill="1" applyBorder="1" applyAlignment="1"/>
    <xf numFmtId="0" fontId="20" fillId="0" borderId="2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top"/>
    </xf>
    <xf numFmtId="0" fontId="19" fillId="0" borderId="26" xfId="0" applyFont="1" applyFill="1" applyBorder="1" applyAlignment="1">
      <alignment vertical="top"/>
    </xf>
    <xf numFmtId="0" fontId="14" fillId="0" borderId="26" xfId="0" applyFont="1" applyFill="1" applyBorder="1" applyAlignment="1"/>
    <xf numFmtId="0" fontId="14" fillId="0" borderId="28" xfId="0" applyFont="1" applyFill="1" applyBorder="1" applyAlignment="1"/>
    <xf numFmtId="0" fontId="14" fillId="0" borderId="32" xfId="0" applyFont="1" applyFill="1" applyBorder="1" applyAlignment="1"/>
    <xf numFmtId="0" fontId="16" fillId="15" borderId="20" xfId="0" applyFont="1" applyFill="1" applyBorder="1" applyAlignment="1">
      <alignment vertical="center"/>
    </xf>
    <xf numFmtId="0" fontId="16" fillId="15" borderId="26" xfId="0" applyFont="1" applyFill="1" applyBorder="1" applyAlignment="1">
      <alignment vertical="center"/>
    </xf>
    <xf numFmtId="0" fontId="13" fillId="15" borderId="2" xfId="0" applyFont="1" applyFill="1" applyBorder="1" applyAlignment="1">
      <alignment horizontal="left" vertical="center"/>
    </xf>
    <xf numFmtId="0" fontId="13" fillId="15" borderId="9" xfId="0" applyFont="1" applyFill="1" applyBorder="1" applyAlignment="1">
      <alignment horizontal="left" vertical="center"/>
    </xf>
    <xf numFmtId="0" fontId="13" fillId="15" borderId="8" xfId="0" applyFont="1" applyFill="1" applyBorder="1" applyAlignment="1">
      <alignment horizontal="left" vertical="center"/>
    </xf>
    <xf numFmtId="0" fontId="15" fillId="15" borderId="26" xfId="0" applyFont="1" applyFill="1" applyBorder="1" applyAlignment="1">
      <alignment vertical="center"/>
    </xf>
    <xf numFmtId="0" fontId="15" fillId="15" borderId="28" xfId="0" applyFont="1" applyFill="1" applyBorder="1" applyAlignment="1">
      <alignment vertical="center"/>
    </xf>
    <xf numFmtId="0" fontId="14" fillId="14" borderId="5" xfId="0" applyFont="1" applyFill="1" applyBorder="1" applyAlignment="1">
      <alignment vertical="center"/>
    </xf>
    <xf numFmtId="0" fontId="14" fillId="13" borderId="2" xfId="0" applyFont="1" applyFill="1" applyBorder="1" applyAlignment="1">
      <alignment horizontal="center"/>
    </xf>
    <xf numFmtId="0" fontId="14" fillId="13" borderId="8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9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5" borderId="8" xfId="0" applyFont="1" applyFill="1" applyBorder="1" applyAlignment="1">
      <alignment horizontal="center"/>
    </xf>
    <xf numFmtId="0" fontId="14" fillId="13" borderId="7" xfId="0" applyFont="1" applyFill="1" applyBorder="1" applyAlignment="1">
      <alignment horizontal="center"/>
    </xf>
    <xf numFmtId="0" fontId="14" fillId="13" borderId="11" xfId="0" applyFont="1" applyFill="1" applyBorder="1" applyAlignment="1">
      <alignment horizontal="center"/>
    </xf>
    <xf numFmtId="0" fontId="14" fillId="13" borderId="13" xfId="0" applyFont="1" applyFill="1" applyBorder="1" applyAlignment="1">
      <alignment horizontal="center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left" vertical="top"/>
    </xf>
    <xf numFmtId="0" fontId="13" fillId="14" borderId="29" xfId="0" applyFont="1" applyFill="1" applyBorder="1" applyAlignment="1">
      <alignment horizontal="right"/>
    </xf>
    <xf numFmtId="0" fontId="13" fillId="14" borderId="30" xfId="0" applyFont="1" applyFill="1" applyBorder="1" applyAlignment="1">
      <alignment horizontal="right"/>
    </xf>
    <xf numFmtId="0" fontId="13" fillId="14" borderId="31" xfId="0" applyFont="1" applyFill="1" applyBorder="1" applyAlignment="1">
      <alignment horizontal="right"/>
    </xf>
    <xf numFmtId="0" fontId="13" fillId="14" borderId="21" xfId="0" applyFont="1" applyFill="1" applyBorder="1" applyAlignment="1">
      <alignment horizontal="right"/>
    </xf>
    <xf numFmtId="0" fontId="13" fillId="14" borderId="22" xfId="0" applyFont="1" applyFill="1" applyBorder="1" applyAlignment="1">
      <alignment horizontal="right"/>
    </xf>
    <xf numFmtId="0" fontId="13" fillId="14" borderId="23" xfId="0" applyFont="1" applyFill="1" applyBorder="1" applyAlignment="1">
      <alignment horizontal="right"/>
    </xf>
    <xf numFmtId="0" fontId="14" fillId="13" borderId="2" xfId="0" applyFont="1" applyFill="1" applyBorder="1" applyAlignment="1">
      <alignment horizontal="center"/>
    </xf>
    <xf numFmtId="0" fontId="14" fillId="13" borderId="8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5" borderId="8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15" borderId="18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5" borderId="27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/>
    </xf>
    <xf numFmtId="0" fontId="20" fillId="0" borderId="37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14" borderId="32" xfId="0" applyFont="1" applyFill="1" applyBorder="1" applyAlignment="1">
      <alignment horizontal="center"/>
    </xf>
    <xf numFmtId="1" fontId="18" fillId="14" borderId="32" xfId="0" applyNumberFormat="1" applyFont="1" applyFill="1" applyBorder="1" applyAlignment="1">
      <alignment horizontal="center"/>
    </xf>
    <xf numFmtId="0" fontId="18" fillId="14" borderId="29" xfId="0" applyFont="1" applyFill="1" applyBorder="1" applyAlignment="1">
      <alignment horizontal="center"/>
    </xf>
    <xf numFmtId="0" fontId="18" fillId="14" borderId="3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9" fillId="14" borderId="29" xfId="0" applyFont="1" applyFill="1" applyBorder="1" applyAlignment="1">
      <alignment horizontal="center"/>
    </xf>
    <xf numFmtId="0" fontId="19" fillId="14" borderId="30" xfId="0" applyFont="1" applyFill="1" applyBorder="1" applyAlignment="1">
      <alignment horizontal="center"/>
    </xf>
    <xf numFmtId="0" fontId="19" fillId="14" borderId="31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14" borderId="3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15" borderId="9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left" vertical="center"/>
    </xf>
    <xf numFmtId="0" fontId="18" fillId="13" borderId="9" xfId="0" applyFont="1" applyFill="1" applyBorder="1" applyAlignment="1">
      <alignment horizontal="left" vertical="center"/>
    </xf>
    <xf numFmtId="0" fontId="18" fillId="13" borderId="8" xfId="0" applyFont="1" applyFill="1" applyBorder="1" applyAlignment="1">
      <alignment horizontal="left" vertical="center"/>
    </xf>
    <xf numFmtId="0" fontId="14" fillId="0" borderId="2" xfId="0" applyFont="1" applyFill="1" applyBorder="1"/>
    <xf numFmtId="0" fontId="14" fillId="0" borderId="9" xfId="0" applyFont="1" applyFill="1" applyBorder="1"/>
    <xf numFmtId="0" fontId="14" fillId="0" borderId="8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/>
    </xf>
    <xf numFmtId="0" fontId="13" fillId="11" borderId="1" xfId="0" applyFont="1" applyFill="1" applyBorder="1" applyAlignment="1">
      <alignment horizontal="left" vertical="center"/>
    </xf>
    <xf numFmtId="0" fontId="21" fillId="11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3" fillId="10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6" fillId="6" borderId="7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left" vertical="center"/>
    </xf>
    <xf numFmtId="0" fontId="13" fillId="15" borderId="9" xfId="0" applyFont="1" applyFill="1" applyBorder="1" applyAlignment="1">
      <alignment horizontal="left" vertical="center"/>
    </xf>
    <xf numFmtId="0" fontId="13" fillId="15" borderId="8" xfId="0" applyFont="1" applyFill="1" applyBorder="1" applyAlignment="1">
      <alignment horizontal="left" vertical="center"/>
    </xf>
    <xf numFmtId="0" fontId="14" fillId="15" borderId="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13" borderId="2" xfId="0" applyFont="1" applyFill="1" applyBorder="1" applyAlignment="1">
      <alignment horizontal="left" vertical="center"/>
    </xf>
    <xf numFmtId="0" fontId="14" fillId="13" borderId="9" xfId="0" applyFont="1" applyFill="1" applyBorder="1" applyAlignment="1">
      <alignment horizontal="left" vertical="center"/>
    </xf>
    <xf numFmtId="0" fontId="14" fillId="13" borderId="8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15" borderId="21" xfId="0" applyFont="1" applyFill="1" applyBorder="1" applyAlignment="1">
      <alignment horizontal="center"/>
    </xf>
    <xf numFmtId="0" fontId="13" fillId="15" borderId="22" xfId="0" applyFont="1" applyFill="1" applyBorder="1" applyAlignment="1">
      <alignment horizontal="center"/>
    </xf>
    <xf numFmtId="0" fontId="13" fillId="15" borderId="23" xfId="0" applyFont="1" applyFill="1" applyBorder="1" applyAlignment="1">
      <alignment horizontal="center"/>
    </xf>
    <xf numFmtId="0" fontId="14" fillId="15" borderId="21" xfId="0" applyFont="1" applyFill="1" applyBorder="1" applyAlignment="1">
      <alignment horizontal="center"/>
    </xf>
    <xf numFmtId="0" fontId="14" fillId="15" borderId="22" xfId="0" applyFont="1" applyFill="1" applyBorder="1" applyAlignment="1">
      <alignment horizontal="center"/>
    </xf>
    <xf numFmtId="0" fontId="14" fillId="15" borderId="23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left" vertical="center"/>
    </xf>
    <xf numFmtId="0" fontId="14" fillId="15" borderId="9" xfId="0" applyFont="1" applyFill="1" applyBorder="1" applyAlignment="1">
      <alignment horizontal="left" vertical="center"/>
    </xf>
    <xf numFmtId="0" fontId="14" fillId="15" borderId="8" xfId="0" applyFont="1" applyFill="1" applyBorder="1" applyAlignment="1">
      <alignment horizontal="left" vertical="center"/>
    </xf>
    <xf numFmtId="0" fontId="13" fillId="15" borderId="29" xfId="0" applyFont="1" applyFill="1" applyBorder="1" applyAlignment="1">
      <alignment horizontal="center"/>
    </xf>
    <xf numFmtId="0" fontId="13" fillId="15" borderId="30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14" fillId="15" borderId="29" xfId="0" applyFont="1" applyFill="1" applyBorder="1" applyAlignment="1">
      <alignment horizontal="left" vertical="center"/>
    </xf>
    <xf numFmtId="0" fontId="14" fillId="15" borderId="30" xfId="0" applyFont="1" applyFill="1" applyBorder="1" applyAlignment="1">
      <alignment horizontal="left" vertical="center"/>
    </xf>
    <xf numFmtId="0" fontId="14" fillId="15" borderId="31" xfId="0" applyFont="1" applyFill="1" applyBorder="1" applyAlignment="1">
      <alignment horizontal="left" vertical="center"/>
    </xf>
    <xf numFmtId="0" fontId="13" fillId="15" borderId="32" xfId="0" applyFont="1" applyFill="1" applyBorder="1" applyAlignment="1">
      <alignment horizontal="center"/>
    </xf>
    <xf numFmtId="0" fontId="14" fillId="15" borderId="32" xfId="0" applyFont="1" applyFill="1" applyBorder="1" applyAlignment="1">
      <alignment horizontal="center"/>
    </xf>
    <xf numFmtId="0" fontId="14" fillId="15" borderId="29" xfId="0" applyFont="1" applyFill="1" applyBorder="1" applyAlignment="1">
      <alignment horizontal="center"/>
    </xf>
    <xf numFmtId="0" fontId="14" fillId="15" borderId="30" xfId="0" applyFont="1" applyFill="1" applyBorder="1" applyAlignment="1">
      <alignment horizontal="center"/>
    </xf>
    <xf numFmtId="0" fontId="14" fillId="15" borderId="3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" fontId="18" fillId="14" borderId="5" xfId="0" applyNumberFormat="1" applyFont="1" applyFill="1" applyBorder="1" applyAlignment="1">
      <alignment horizontal="center"/>
    </xf>
    <xf numFmtId="0" fontId="18" fillId="14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15" borderId="2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13" fillId="15" borderId="21" xfId="0" applyFont="1" applyFill="1" applyBorder="1" applyAlignment="1">
      <alignment horizontal="left" vertical="center"/>
    </xf>
    <xf numFmtId="0" fontId="13" fillId="15" borderId="22" xfId="0" applyFont="1" applyFill="1" applyBorder="1" applyAlignment="1">
      <alignment horizontal="left" vertical="center"/>
    </xf>
    <xf numFmtId="0" fontId="13" fillId="15" borderId="23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left" vertical="center"/>
    </xf>
    <xf numFmtId="0" fontId="13" fillId="15" borderId="2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3" fillId="15" borderId="22" xfId="0" applyFont="1" applyFill="1" applyBorder="1" applyAlignment="1">
      <alignment horizontal="center" vertical="center" wrapText="1"/>
    </xf>
    <xf numFmtId="0" fontId="13" fillId="15" borderId="2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3" fillId="15" borderId="25" xfId="0" applyFont="1" applyFill="1" applyBorder="1" applyAlignment="1">
      <alignment horizontal="center"/>
    </xf>
    <xf numFmtId="0" fontId="13" fillId="15" borderId="33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8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 vertical="top" wrapText="1"/>
    </xf>
    <xf numFmtId="0" fontId="13" fillId="8" borderId="9" xfId="0" applyFont="1" applyFill="1" applyBorder="1" applyAlignment="1">
      <alignment horizontal="left" vertical="top" wrapText="1"/>
    </xf>
    <xf numFmtId="0" fontId="13" fillId="8" borderId="8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8" borderId="29" xfId="0" applyFont="1" applyFill="1" applyBorder="1" applyAlignment="1">
      <alignment horizontal="left" vertical="center"/>
    </xf>
    <xf numFmtId="0" fontId="14" fillId="8" borderId="30" xfId="0" applyFont="1" applyFill="1" applyBorder="1" applyAlignment="1">
      <alignment horizontal="left" vertical="center"/>
    </xf>
    <xf numFmtId="0" fontId="14" fillId="8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left" vertical="center"/>
    </xf>
    <xf numFmtId="0" fontId="14" fillId="8" borderId="9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 vertical="center"/>
    </xf>
    <xf numFmtId="0" fontId="13" fillId="8" borderId="9" xfId="0" applyFont="1" applyFill="1" applyBorder="1" applyAlignment="1">
      <alignment horizontal="left" vertical="center"/>
    </xf>
    <xf numFmtId="0" fontId="13" fillId="8" borderId="8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left" vertical="center"/>
    </xf>
    <xf numFmtId="0" fontId="13" fillId="8" borderId="22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1" fillId="14" borderId="7" xfId="0" applyFont="1" applyFill="1" applyBorder="1" applyAlignment="1">
      <alignment horizontal="left" vertical="center"/>
    </xf>
    <xf numFmtId="0" fontId="21" fillId="14" borderId="11" xfId="0" applyFont="1" applyFill="1" applyBorder="1" applyAlignment="1">
      <alignment horizontal="left" vertical="center"/>
    </xf>
    <xf numFmtId="0" fontId="21" fillId="14" borderId="13" xfId="0" applyFont="1" applyFill="1" applyBorder="1" applyAlignment="1">
      <alignment horizontal="left" vertical="center"/>
    </xf>
    <xf numFmtId="0" fontId="21" fillId="14" borderId="5" xfId="0" applyFont="1" applyFill="1" applyBorder="1" applyAlignment="1">
      <alignment horizontal="center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/>
    </xf>
    <xf numFmtId="0" fontId="21" fillId="14" borderId="11" xfId="0" applyFont="1" applyFill="1" applyBorder="1" applyAlignment="1">
      <alignment horizontal="center"/>
    </xf>
    <xf numFmtId="0" fontId="21" fillId="14" borderId="13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left" vertical="center" wrapText="1"/>
    </xf>
    <xf numFmtId="0" fontId="18" fillId="13" borderId="9" xfId="0" applyFont="1" applyFill="1" applyBorder="1" applyAlignment="1">
      <alignment horizontal="left" vertical="center" wrapText="1"/>
    </xf>
    <xf numFmtId="0" fontId="18" fillId="13" borderId="8" xfId="0" applyFont="1" applyFill="1" applyBorder="1" applyAlignment="1">
      <alignment horizontal="left" vertical="center" wrapText="1"/>
    </xf>
    <xf numFmtId="0" fontId="14" fillId="16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1" fontId="18" fillId="0" borderId="32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0" fontId="26" fillId="0" borderId="8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left"/>
    </xf>
    <xf numFmtId="0" fontId="23" fillId="3" borderId="8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7" fillId="0" borderId="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wrapText="1"/>
    </xf>
    <xf numFmtId="0" fontId="9" fillId="6" borderId="9" xfId="0" applyFont="1" applyFill="1" applyBorder="1" applyAlignment="1">
      <alignment horizontal="left" wrapText="1"/>
    </xf>
    <xf numFmtId="0" fontId="9" fillId="6" borderId="8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85</xdr:col>
      <xdr:colOff>76200</xdr:colOff>
      <xdr:row>0</xdr:row>
      <xdr:rowOff>0</xdr:rowOff>
    </xdr:from>
    <xdr:to>
      <xdr:col>113</xdr:col>
      <xdr:colOff>38100</xdr:colOff>
      <xdr:row>17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4449425" y="0"/>
          <a:ext cx="3162300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</xdr:col>
      <xdr:colOff>74122</xdr:colOff>
      <xdr:row>0</xdr:row>
      <xdr:rowOff>0</xdr:rowOff>
    </xdr:from>
    <xdr:to>
      <xdr:col>91</xdr:col>
      <xdr:colOff>16971</xdr:colOff>
      <xdr:row>80</xdr:row>
      <xdr:rowOff>51782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7483778">
          <a:off x="11844943" y="2488104"/>
          <a:ext cx="5719157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85</xdr:col>
      <xdr:colOff>76200</xdr:colOff>
      <xdr:row>0</xdr:row>
      <xdr:rowOff>0</xdr:rowOff>
    </xdr:from>
    <xdr:to>
      <xdr:col>113</xdr:col>
      <xdr:colOff>38100</xdr:colOff>
      <xdr:row>17</xdr:row>
      <xdr:rowOff>19050</xdr:rowOff>
    </xdr:to>
    <xdr:pic>
      <xdr:nvPicPr>
        <xdr:cNvPr id="2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4449425" y="9525"/>
          <a:ext cx="3162300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84</xdr:col>
      <xdr:colOff>74122</xdr:colOff>
      <xdr:row>0</xdr:row>
      <xdr:rowOff>0</xdr:rowOff>
    </xdr:from>
    <xdr:to>
      <xdr:col>91</xdr:col>
      <xdr:colOff>16971</xdr:colOff>
      <xdr:row>61</xdr:row>
      <xdr:rowOff>89882</xdr:rowOff>
    </xdr:to>
    <xdr:pic>
      <xdr:nvPicPr>
        <xdr:cNvPr id="2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7483778">
          <a:off x="11844943" y="2488104"/>
          <a:ext cx="5719157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7"/>
  <sheetViews>
    <sheetView topLeftCell="A91" workbookViewId="0">
      <selection activeCell="BD129" sqref="BD129:BK129"/>
    </sheetView>
  </sheetViews>
  <sheetFormatPr defaultColWidth="1.7109375" defaultRowHeight="10.5"/>
  <cols>
    <col min="1" max="1" width="7.5703125" style="58" customWidth="1"/>
    <col min="2" max="2" width="2" style="58" customWidth="1"/>
    <col min="3" max="9" width="1.7109375" style="58" customWidth="1"/>
    <col min="10" max="10" width="2.140625" style="58" customWidth="1"/>
    <col min="11" max="11" width="1.7109375" style="58" customWidth="1"/>
    <col min="12" max="12" width="2.140625" style="58" customWidth="1"/>
    <col min="13" max="19" width="1.7109375" style="58" customWidth="1"/>
    <col min="20" max="21" width="1.7109375" style="59" customWidth="1"/>
    <col min="22" max="24" width="1.7109375" style="58" customWidth="1"/>
    <col min="25" max="25" width="2" style="58" customWidth="1"/>
    <col min="26" max="26" width="1.7109375" style="58" customWidth="1"/>
    <col min="27" max="27" width="2.42578125" style="58" customWidth="1"/>
    <col min="28" max="28" width="1.85546875" style="58" customWidth="1"/>
    <col min="29" max="29" width="2.5703125" style="58" customWidth="1"/>
    <col min="30" max="31" width="1.7109375" style="58" customWidth="1"/>
    <col min="32" max="35" width="2.28515625" style="58" customWidth="1"/>
    <col min="36" max="37" width="1.7109375" style="58" customWidth="1"/>
    <col min="38" max="38" width="2.42578125" style="58" customWidth="1"/>
    <col min="39" max="39" width="1.7109375" style="58" customWidth="1"/>
    <col min="40" max="40" width="1.42578125" style="58" customWidth="1"/>
    <col min="41" max="41" width="2.28515625" style="58" customWidth="1"/>
    <col min="42" max="48" width="1.7109375" style="58" customWidth="1"/>
    <col min="49" max="49" width="5.42578125" style="58" customWidth="1"/>
    <col min="50" max="50" width="1.7109375" style="58" customWidth="1"/>
    <col min="51" max="51" width="2.28515625" style="58" customWidth="1"/>
    <col min="52" max="52" width="2.42578125" style="58" customWidth="1"/>
    <col min="53" max="53" width="2.5703125" style="58" customWidth="1"/>
    <col min="54" max="54" width="2" style="58" customWidth="1"/>
    <col min="55" max="55" width="3.28515625" style="58" customWidth="1"/>
    <col min="56" max="56" width="2" style="58" customWidth="1"/>
    <col min="57" max="57" width="3.28515625" style="58" customWidth="1"/>
    <col min="58" max="58" width="2.42578125" style="58" customWidth="1"/>
    <col min="59" max="59" width="4.140625" style="58" customWidth="1"/>
    <col min="60" max="61" width="3.42578125" style="58" customWidth="1"/>
    <col min="62" max="62" width="4.140625" style="58" customWidth="1"/>
    <col min="63" max="63" width="3" style="58" customWidth="1"/>
    <col min="64" max="64" width="6.85546875" style="58" customWidth="1"/>
    <col min="65" max="67" width="3" style="58" customWidth="1"/>
    <col min="68" max="68" width="4.5703125" style="58" customWidth="1"/>
    <col min="69" max="16384" width="1.7109375" style="58"/>
  </cols>
  <sheetData>
    <row r="1" spans="2:68">
      <c r="B1" s="320"/>
      <c r="C1" s="320"/>
      <c r="D1" s="320"/>
      <c r="E1" s="320"/>
      <c r="F1" s="320"/>
      <c r="G1" s="320"/>
      <c r="H1" s="320"/>
      <c r="I1" s="320"/>
      <c r="J1" s="320"/>
      <c r="K1" s="320"/>
      <c r="P1" s="59"/>
      <c r="Q1" s="59"/>
      <c r="T1" s="60"/>
      <c r="U1" s="60"/>
      <c r="V1" s="60"/>
      <c r="W1" s="60"/>
      <c r="X1" s="60"/>
      <c r="Z1" s="60" t="s">
        <v>0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BB1" s="59" t="s">
        <v>1</v>
      </c>
      <c r="BC1" s="59"/>
      <c r="BD1" s="59"/>
      <c r="BE1" s="59"/>
      <c r="BF1" s="59"/>
      <c r="BG1" s="59"/>
      <c r="BH1" s="59"/>
      <c r="BI1" s="59"/>
      <c r="BJ1" s="59"/>
      <c r="BK1" s="59"/>
    </row>
    <row r="2" spans="2:68" ht="8.25" customHeight="1">
      <c r="B2" s="320"/>
      <c r="C2" s="320"/>
      <c r="D2" s="320"/>
      <c r="E2" s="320"/>
      <c r="F2" s="320"/>
      <c r="G2" s="320"/>
      <c r="H2" s="320"/>
      <c r="I2" s="320"/>
      <c r="J2" s="320"/>
      <c r="K2" s="320"/>
      <c r="P2" s="59"/>
      <c r="Q2" s="59"/>
      <c r="T2" s="58"/>
      <c r="U2" s="58"/>
      <c r="Z2" s="59"/>
      <c r="AA2" s="59"/>
      <c r="AB2" s="59"/>
      <c r="AC2" s="59"/>
      <c r="AD2" s="59"/>
      <c r="AE2" s="59"/>
      <c r="BB2" s="61" t="s">
        <v>2</v>
      </c>
      <c r="BC2" s="61"/>
      <c r="BD2" s="61"/>
      <c r="BE2" s="61"/>
      <c r="BF2" s="61"/>
      <c r="BG2" s="61"/>
      <c r="BH2" s="61"/>
      <c r="BI2" s="61"/>
      <c r="BJ2" s="61"/>
      <c r="BK2" s="61"/>
    </row>
    <row r="3" spans="2:68">
      <c r="B3" s="320"/>
      <c r="C3" s="320"/>
      <c r="D3" s="320"/>
      <c r="E3" s="320"/>
      <c r="F3" s="320"/>
      <c r="G3" s="320"/>
      <c r="H3" s="320"/>
      <c r="I3" s="320"/>
      <c r="J3" s="320"/>
      <c r="K3" s="320"/>
      <c r="P3" s="59"/>
      <c r="Q3" s="59"/>
      <c r="V3" s="59"/>
      <c r="W3" s="59" t="s">
        <v>3</v>
      </c>
      <c r="X3" s="59"/>
      <c r="Y3" s="59"/>
      <c r="Z3" s="59"/>
      <c r="AA3" s="59"/>
      <c r="AB3" s="59"/>
      <c r="AC3" s="59"/>
      <c r="AD3" s="59"/>
      <c r="AE3" s="59"/>
      <c r="AF3" s="59"/>
      <c r="AG3" s="98"/>
      <c r="AH3" s="98"/>
      <c r="AI3" s="98"/>
      <c r="AJ3" s="59"/>
      <c r="AK3" s="59"/>
      <c r="AL3" s="59"/>
      <c r="AM3" s="59"/>
      <c r="AN3" s="59"/>
      <c r="AO3" s="59"/>
      <c r="AP3" s="59"/>
      <c r="AQ3" s="59"/>
      <c r="AR3" s="59"/>
      <c r="BB3" s="97" t="s">
        <v>267</v>
      </c>
      <c r="BC3" s="62"/>
      <c r="BD3" s="62"/>
      <c r="BE3" s="62"/>
      <c r="BF3" s="62"/>
      <c r="BG3" s="62"/>
      <c r="BH3" s="62"/>
      <c r="BI3" s="62"/>
      <c r="BJ3" s="62"/>
      <c r="BK3" s="62"/>
      <c r="BP3" s="59"/>
    </row>
    <row r="4" spans="2:68" ht="12.75" customHeight="1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287" t="s">
        <v>4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59"/>
      <c r="AC4" s="59"/>
      <c r="AD4" s="59"/>
      <c r="AE4" s="59"/>
      <c r="AF4" s="59"/>
      <c r="AG4" s="98"/>
      <c r="AH4" s="98"/>
      <c r="AI4" s="98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BB4" s="63" t="s">
        <v>272</v>
      </c>
      <c r="BC4" s="63"/>
      <c r="BD4" s="63"/>
      <c r="BE4" s="63"/>
      <c r="BF4" s="63"/>
      <c r="BG4" s="63"/>
      <c r="BH4" s="63"/>
      <c r="BI4" s="63"/>
      <c r="BJ4" s="63"/>
      <c r="BK4" s="63"/>
    </row>
    <row r="5" spans="2:68" ht="12.75" customHeight="1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58" t="s">
        <v>5</v>
      </c>
      <c r="S5" s="65" t="s">
        <v>266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57"/>
      <c r="BG5" s="57"/>
      <c r="BH5" s="57"/>
      <c r="BI5" s="57"/>
      <c r="BJ5" s="57"/>
      <c r="BK5" s="57"/>
    </row>
    <row r="6" spans="2:68">
      <c r="L6" s="58" t="s">
        <v>6</v>
      </c>
      <c r="T6" s="58"/>
      <c r="U6" s="58"/>
      <c r="W6" s="58" t="s">
        <v>7</v>
      </c>
      <c r="BF6" s="59"/>
      <c r="BG6" s="59"/>
      <c r="BH6" s="59"/>
      <c r="BI6" s="59"/>
      <c r="BJ6" s="59"/>
      <c r="BK6" s="59"/>
    </row>
    <row r="7" spans="2:68">
      <c r="L7" s="58" t="s">
        <v>8</v>
      </c>
      <c r="T7" s="58"/>
      <c r="U7" s="58"/>
      <c r="BE7" s="66"/>
      <c r="BF7" s="57"/>
      <c r="BG7" s="57"/>
      <c r="BH7" s="57"/>
      <c r="BI7" s="57"/>
      <c r="BJ7" s="57"/>
      <c r="BK7" s="57"/>
    </row>
    <row r="8" spans="2:68" ht="10.9" customHeight="1">
      <c r="L8" s="58" t="s">
        <v>9</v>
      </c>
      <c r="T8" s="58"/>
      <c r="U8" s="58"/>
      <c r="AA8" s="58" t="s">
        <v>10</v>
      </c>
      <c r="BF8" s="64"/>
      <c r="BG8" s="64"/>
      <c r="BH8" s="64"/>
      <c r="BI8" s="64"/>
      <c r="BJ8" s="64"/>
      <c r="BK8" s="64"/>
    </row>
    <row r="9" spans="2:68" ht="9.75" customHeight="1">
      <c r="L9" s="59" t="s">
        <v>11</v>
      </c>
      <c r="M9" s="59"/>
      <c r="N9" s="59"/>
      <c r="O9" s="59"/>
      <c r="P9" s="59"/>
      <c r="Q9" s="59"/>
      <c r="R9" s="59"/>
      <c r="S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98"/>
      <c r="AH9" s="98"/>
      <c r="AI9" s="98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64"/>
      <c r="BG9" s="64"/>
      <c r="BH9" s="64"/>
      <c r="BI9" s="64"/>
      <c r="BJ9" s="64"/>
      <c r="BK9" s="64"/>
    </row>
    <row r="10" spans="2:68">
      <c r="P10" s="59"/>
      <c r="Q10" s="59"/>
      <c r="S10" s="67" t="s">
        <v>12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BC10" s="67"/>
      <c r="BD10" s="67"/>
      <c r="BE10" s="67"/>
      <c r="BF10" s="67"/>
      <c r="BG10" s="67"/>
      <c r="BH10" s="67"/>
      <c r="BI10" s="67"/>
      <c r="BJ10" s="67"/>
      <c r="BK10" s="67"/>
    </row>
    <row r="11" spans="2:68" ht="49.5" customHeight="1">
      <c r="B11" s="323" t="s">
        <v>13</v>
      </c>
      <c r="C11" s="325" t="s">
        <v>14</v>
      </c>
      <c r="D11" s="326"/>
      <c r="E11" s="326"/>
      <c r="F11" s="327"/>
      <c r="G11" s="328" t="s">
        <v>15</v>
      </c>
      <c r="H11" s="329"/>
      <c r="I11" s="329"/>
      <c r="J11" s="329"/>
      <c r="K11" s="330"/>
      <c r="L11" s="328" t="s">
        <v>16</v>
      </c>
      <c r="M11" s="329"/>
      <c r="N11" s="329"/>
      <c r="O11" s="330"/>
      <c r="P11" s="328" t="s">
        <v>17</v>
      </c>
      <c r="Q11" s="329"/>
      <c r="R11" s="329"/>
      <c r="S11" s="329"/>
      <c r="T11" s="330"/>
      <c r="U11" s="328" t="s">
        <v>18</v>
      </c>
      <c r="V11" s="329"/>
      <c r="W11" s="329"/>
      <c r="X11" s="330"/>
      <c r="Y11" s="328" t="s">
        <v>19</v>
      </c>
      <c r="Z11" s="329"/>
      <c r="AA11" s="329"/>
      <c r="AB11" s="330"/>
      <c r="AC11" s="328" t="s">
        <v>20</v>
      </c>
      <c r="AD11" s="329"/>
      <c r="AE11" s="329"/>
      <c r="AF11" s="330"/>
      <c r="AG11" s="101"/>
      <c r="AH11" s="101"/>
      <c r="AI11" s="101"/>
      <c r="AJ11" s="328" t="s">
        <v>21</v>
      </c>
      <c r="AK11" s="329"/>
      <c r="AL11" s="329"/>
      <c r="AM11" s="329"/>
      <c r="AN11" s="330"/>
      <c r="AO11" s="328" t="s">
        <v>22</v>
      </c>
      <c r="AP11" s="329"/>
      <c r="AQ11" s="329"/>
      <c r="AR11" s="330"/>
      <c r="AS11" s="328" t="s">
        <v>23</v>
      </c>
      <c r="AT11" s="329"/>
      <c r="AU11" s="329"/>
      <c r="AV11" s="329"/>
      <c r="AW11" s="330"/>
      <c r="AX11" s="328" t="s">
        <v>24</v>
      </c>
      <c r="AY11" s="329"/>
      <c r="AZ11" s="329"/>
      <c r="BA11" s="330"/>
      <c r="BB11" s="328" t="s">
        <v>25</v>
      </c>
      <c r="BC11" s="329"/>
      <c r="BD11" s="329"/>
      <c r="BE11" s="330"/>
      <c r="BF11" s="328" t="s">
        <v>26</v>
      </c>
      <c r="BG11" s="330"/>
      <c r="BH11" s="68" t="s">
        <v>27</v>
      </c>
      <c r="BI11" s="328" t="s">
        <v>28</v>
      </c>
      <c r="BJ11" s="329"/>
      <c r="BK11" s="330"/>
      <c r="BL11" s="346" t="s">
        <v>29</v>
      </c>
      <c r="BM11" s="346" t="s">
        <v>30</v>
      </c>
      <c r="BN11" s="346" t="s">
        <v>31</v>
      </c>
    </row>
    <row r="12" spans="2:68" ht="83.25" customHeight="1">
      <c r="B12" s="324"/>
      <c r="C12" s="71" t="s">
        <v>273</v>
      </c>
      <c r="D12" s="71" t="s">
        <v>274</v>
      </c>
      <c r="E12" s="71" t="s">
        <v>275</v>
      </c>
      <c r="F12" s="71" t="s">
        <v>276</v>
      </c>
      <c r="G12" s="102" t="s">
        <v>277</v>
      </c>
      <c r="H12" s="102" t="s">
        <v>45</v>
      </c>
      <c r="I12" s="102" t="s">
        <v>46</v>
      </c>
      <c r="J12" s="102" t="s">
        <v>47</v>
      </c>
      <c r="K12" s="102" t="s">
        <v>48</v>
      </c>
      <c r="L12" s="71" t="s">
        <v>49</v>
      </c>
      <c r="M12" s="71" t="s">
        <v>50</v>
      </c>
      <c r="N12" s="71" t="s">
        <v>51</v>
      </c>
      <c r="O12" s="71" t="s">
        <v>53</v>
      </c>
      <c r="P12" s="102" t="s">
        <v>278</v>
      </c>
      <c r="Q12" s="102" t="s">
        <v>279</v>
      </c>
      <c r="R12" s="102" t="s">
        <v>275</v>
      </c>
      <c r="S12" s="102" t="s">
        <v>276</v>
      </c>
      <c r="T12" s="102" t="s">
        <v>280</v>
      </c>
      <c r="U12" s="70" t="s">
        <v>45</v>
      </c>
      <c r="V12" s="70" t="s">
        <v>46</v>
      </c>
      <c r="W12" s="70" t="s">
        <v>47</v>
      </c>
      <c r="X12" s="70" t="s">
        <v>48</v>
      </c>
      <c r="Y12" s="70" t="s">
        <v>49</v>
      </c>
      <c r="Z12" s="70" t="s">
        <v>50</v>
      </c>
      <c r="AA12" s="70" t="s">
        <v>51</v>
      </c>
      <c r="AB12" s="70" t="s">
        <v>52</v>
      </c>
      <c r="AC12" s="71" t="s">
        <v>49</v>
      </c>
      <c r="AD12" s="71" t="s">
        <v>50</v>
      </c>
      <c r="AE12" s="71" t="s">
        <v>51</v>
      </c>
      <c r="AF12" s="71" t="s">
        <v>53</v>
      </c>
      <c r="AG12" s="102"/>
      <c r="AH12" s="102"/>
      <c r="AI12" s="102"/>
      <c r="AJ12" s="70" t="s">
        <v>54</v>
      </c>
      <c r="AK12" s="70" t="s">
        <v>35</v>
      </c>
      <c r="AL12" s="70" t="s">
        <v>36</v>
      </c>
      <c r="AM12" s="70" t="s">
        <v>37</v>
      </c>
      <c r="AN12" s="70" t="s">
        <v>55</v>
      </c>
      <c r="AO12" s="71" t="s">
        <v>56</v>
      </c>
      <c r="AP12" s="71" t="s">
        <v>57</v>
      </c>
      <c r="AQ12" s="71" t="s">
        <v>58</v>
      </c>
      <c r="AR12" s="71" t="s">
        <v>59</v>
      </c>
      <c r="AS12" s="70" t="s">
        <v>43</v>
      </c>
      <c r="AT12" s="70" t="s">
        <v>44</v>
      </c>
      <c r="AU12" s="70" t="s">
        <v>32</v>
      </c>
      <c r="AV12" s="70" t="s">
        <v>33</v>
      </c>
      <c r="AW12" s="70" t="s">
        <v>34</v>
      </c>
      <c r="AX12" s="70" t="s">
        <v>35</v>
      </c>
      <c r="AY12" s="70" t="s">
        <v>36</v>
      </c>
      <c r="AZ12" s="70" t="s">
        <v>37</v>
      </c>
      <c r="BA12" s="70" t="s">
        <v>38</v>
      </c>
      <c r="BB12" s="71" t="s">
        <v>39</v>
      </c>
      <c r="BC12" s="71" t="s">
        <v>40</v>
      </c>
      <c r="BD12" s="71" t="s">
        <v>41</v>
      </c>
      <c r="BE12" s="71" t="s">
        <v>42</v>
      </c>
      <c r="BF12" s="71" t="s">
        <v>60</v>
      </c>
      <c r="BG12" s="71" t="s">
        <v>61</v>
      </c>
      <c r="BH12" s="71" t="s">
        <v>60</v>
      </c>
      <c r="BI12" s="56" t="s">
        <v>62</v>
      </c>
      <c r="BJ12" s="69" t="s">
        <v>63</v>
      </c>
      <c r="BK12" s="69" t="s">
        <v>64</v>
      </c>
      <c r="BL12" s="347"/>
      <c r="BM12" s="347"/>
      <c r="BN12" s="347"/>
    </row>
    <row r="13" spans="2:68" ht="9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3"/>
      <c r="U13" s="53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99"/>
      <c r="AH13" s="99"/>
      <c r="AI13" s="99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G13" s="54"/>
      <c r="BH13" s="72"/>
      <c r="BI13" s="54"/>
      <c r="BJ13" s="54"/>
      <c r="BK13" s="54"/>
      <c r="BL13" s="54"/>
      <c r="BM13" s="54"/>
      <c r="BN13" s="53"/>
    </row>
    <row r="14" spans="2:68" ht="9" customHeight="1">
      <c r="B14" s="54">
        <v>2</v>
      </c>
      <c r="C14" s="54"/>
      <c r="D14" s="54"/>
      <c r="E14" s="54"/>
      <c r="F14" s="54"/>
      <c r="G14" s="54"/>
      <c r="H14" s="54"/>
      <c r="I14" s="54"/>
      <c r="J14" s="54">
        <v>17</v>
      </c>
      <c r="K14" s="54"/>
      <c r="L14" s="54"/>
      <c r="M14" s="54"/>
      <c r="N14" s="54"/>
      <c r="O14" s="54"/>
      <c r="P14" s="54"/>
      <c r="Q14" s="54"/>
      <c r="R14" s="54"/>
      <c r="S14" s="54"/>
      <c r="T14" s="73" t="s">
        <v>65</v>
      </c>
      <c r="U14" s="73" t="s">
        <v>65</v>
      </c>
      <c r="V14" s="54"/>
      <c r="W14" s="54"/>
      <c r="X14" s="54"/>
      <c r="Y14" s="54"/>
      <c r="Z14" s="54"/>
      <c r="AA14" s="54">
        <v>19</v>
      </c>
      <c r="AB14" s="54"/>
      <c r="AC14" s="54"/>
      <c r="AD14" s="54"/>
      <c r="AE14" s="54"/>
      <c r="AF14" s="54"/>
      <c r="AG14" s="99"/>
      <c r="AH14" s="99"/>
      <c r="AI14" s="99"/>
      <c r="AJ14" s="54"/>
      <c r="AK14" s="54"/>
      <c r="AL14" s="54"/>
      <c r="AM14" s="54"/>
      <c r="AN14" s="54"/>
      <c r="AO14" s="54"/>
      <c r="AP14" s="54"/>
      <c r="AQ14" s="54"/>
      <c r="AR14" s="54" t="s">
        <v>66</v>
      </c>
      <c r="AS14" s="74" t="s">
        <v>67</v>
      </c>
      <c r="AT14" s="74" t="s">
        <v>67</v>
      </c>
      <c r="AU14" s="74" t="s">
        <v>67</v>
      </c>
      <c r="AV14" s="74" t="s">
        <v>67</v>
      </c>
      <c r="AW14" s="74" t="s">
        <v>65</v>
      </c>
      <c r="AX14" s="74" t="s">
        <v>65</v>
      </c>
      <c r="AY14" s="74" t="s">
        <v>65</v>
      </c>
      <c r="AZ14" s="74" t="s">
        <v>65</v>
      </c>
      <c r="BA14" s="74" t="s">
        <v>65</v>
      </c>
      <c r="BB14" s="74" t="s">
        <v>65</v>
      </c>
      <c r="BC14" s="74" t="s">
        <v>65</v>
      </c>
      <c r="BD14" s="74" t="s">
        <v>65</v>
      </c>
      <c r="BE14" s="74" t="s">
        <v>65</v>
      </c>
      <c r="BF14" s="53">
        <v>36</v>
      </c>
      <c r="BG14" s="53">
        <v>1296</v>
      </c>
      <c r="BH14" s="72">
        <v>1</v>
      </c>
      <c r="BI14" s="53">
        <v>4</v>
      </c>
      <c r="BJ14" s="53"/>
      <c r="BK14" s="53"/>
      <c r="BL14" s="53"/>
      <c r="BM14" s="53">
        <v>11</v>
      </c>
      <c r="BN14" s="53">
        <v>52</v>
      </c>
    </row>
    <row r="15" spans="2:68" ht="9" customHeight="1">
      <c r="B15" s="54">
        <v>3</v>
      </c>
      <c r="C15" s="54"/>
      <c r="D15" s="54"/>
      <c r="E15" s="54"/>
      <c r="F15" s="54"/>
      <c r="G15" s="54"/>
      <c r="H15" s="54"/>
      <c r="I15" s="54"/>
      <c r="J15" s="54">
        <v>17</v>
      </c>
      <c r="K15" s="54"/>
      <c r="L15" s="54"/>
      <c r="M15" s="54"/>
      <c r="N15" s="54"/>
      <c r="O15" s="54"/>
      <c r="P15" s="54"/>
      <c r="Q15" s="54"/>
      <c r="R15" s="54"/>
      <c r="S15" s="54"/>
      <c r="T15" s="53" t="s">
        <v>66</v>
      </c>
      <c r="U15" s="73" t="s">
        <v>65</v>
      </c>
      <c r="V15" s="74" t="s">
        <v>65</v>
      </c>
      <c r="W15" s="74" t="s">
        <v>67</v>
      </c>
      <c r="X15" s="74" t="s">
        <v>67</v>
      </c>
      <c r="Y15" s="74"/>
      <c r="Z15" s="54"/>
      <c r="AA15" s="54">
        <v>10</v>
      </c>
      <c r="AB15" s="54"/>
      <c r="AC15" s="54"/>
      <c r="AD15" s="54"/>
      <c r="AE15" s="54"/>
      <c r="AF15" s="54"/>
      <c r="AG15" s="99"/>
      <c r="AH15" s="99"/>
      <c r="AI15" s="99"/>
      <c r="AJ15" s="74"/>
      <c r="AK15" s="74"/>
      <c r="AL15" s="54" t="s">
        <v>66</v>
      </c>
      <c r="AM15" s="54" t="s">
        <v>68</v>
      </c>
      <c r="AN15" s="54" t="s">
        <v>68</v>
      </c>
      <c r="AO15" s="54" t="s">
        <v>68</v>
      </c>
      <c r="AP15" s="54" t="s">
        <v>68</v>
      </c>
      <c r="AQ15" s="54" t="s">
        <v>69</v>
      </c>
      <c r="AR15" s="54" t="s">
        <v>69</v>
      </c>
      <c r="AS15" s="54" t="s">
        <v>69</v>
      </c>
      <c r="AT15" s="54" t="s">
        <v>69</v>
      </c>
      <c r="AU15" s="54" t="s">
        <v>69</v>
      </c>
      <c r="AV15" s="54" t="s">
        <v>69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53">
        <v>27</v>
      </c>
      <c r="BG15" s="53">
        <v>972</v>
      </c>
      <c r="BH15" s="72">
        <v>2</v>
      </c>
      <c r="BI15" s="53"/>
      <c r="BJ15" s="53">
        <v>2</v>
      </c>
      <c r="BK15" s="53">
        <v>4</v>
      </c>
      <c r="BL15" s="53">
        <v>6</v>
      </c>
      <c r="BM15" s="53">
        <v>2</v>
      </c>
      <c r="BN15" s="53">
        <v>43</v>
      </c>
    </row>
    <row r="16" spans="2:68" ht="9.75" customHeight="1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73"/>
      <c r="U16" s="73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99"/>
      <c r="AH16" s="99"/>
      <c r="AI16" s="9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 t="s">
        <v>70</v>
      </c>
      <c r="BD16" s="54"/>
      <c r="BE16" s="54"/>
      <c r="BF16" s="53">
        <v>63</v>
      </c>
      <c r="BG16" s="53">
        <v>2268</v>
      </c>
      <c r="BH16" s="72">
        <v>3</v>
      </c>
      <c r="BI16" s="75">
        <v>4</v>
      </c>
      <c r="BJ16" s="75">
        <v>2</v>
      </c>
      <c r="BK16" s="53">
        <v>4</v>
      </c>
      <c r="BL16" s="53">
        <v>6</v>
      </c>
      <c r="BM16" s="53">
        <v>13</v>
      </c>
      <c r="BN16" s="53">
        <v>95</v>
      </c>
    </row>
    <row r="17" spans="1:81" ht="8.25" customHeight="1">
      <c r="BI17" s="341">
        <v>6</v>
      </c>
      <c r="BJ17" s="343"/>
      <c r="BK17" s="76"/>
    </row>
    <row r="18" spans="1:81" ht="6" customHeight="1">
      <c r="BI18" s="57"/>
      <c r="BJ18" s="57"/>
      <c r="BK18" s="76"/>
    </row>
    <row r="19" spans="1:81" ht="3.75" customHeight="1">
      <c r="BI19" s="57"/>
      <c r="BJ19" s="57"/>
      <c r="BK19" s="76"/>
    </row>
    <row r="20" spans="1:81" ht="9.75" customHeight="1">
      <c r="D20" s="287" t="s">
        <v>71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</row>
    <row r="21" spans="1:81" ht="10.5" customHeight="1">
      <c r="D21" s="287"/>
      <c r="E21" s="287"/>
      <c r="F21" s="287"/>
      <c r="G21" s="287"/>
      <c r="H21" s="287"/>
      <c r="I21" s="287" t="s">
        <v>72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</row>
    <row r="22" spans="1:81" ht="26.25" customHeight="1">
      <c r="A22" s="65"/>
      <c r="B22" s="65"/>
      <c r="C22" s="65"/>
      <c r="D22" s="331" t="s">
        <v>73</v>
      </c>
      <c r="E22" s="331"/>
      <c r="F22" s="331"/>
      <c r="G22" s="331"/>
      <c r="H22" s="331"/>
      <c r="K22" s="332" t="s">
        <v>74</v>
      </c>
      <c r="L22" s="332"/>
      <c r="M22" s="332"/>
      <c r="N22" s="332"/>
      <c r="O22" s="332"/>
      <c r="P22" s="55"/>
      <c r="Q22" s="333" t="s">
        <v>75</v>
      </c>
      <c r="R22" s="333"/>
      <c r="S22" s="333"/>
      <c r="T22" s="333"/>
      <c r="U22" s="333"/>
      <c r="V22" s="333"/>
      <c r="W22" s="333"/>
      <c r="Y22" s="333" t="s">
        <v>76</v>
      </c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55"/>
      <c r="AO22" s="333" t="s">
        <v>77</v>
      </c>
      <c r="AP22" s="333"/>
      <c r="AQ22" s="333"/>
      <c r="AR22" s="333"/>
      <c r="AS22" s="333"/>
      <c r="AT22" s="333"/>
      <c r="AV22" s="333" t="s">
        <v>78</v>
      </c>
      <c r="AW22" s="333"/>
      <c r="AX22" s="333"/>
      <c r="AY22" s="333"/>
      <c r="AZ22" s="333"/>
      <c r="BA22" s="333"/>
      <c r="BB22" s="333"/>
      <c r="BC22" s="333"/>
      <c r="BD22" s="333"/>
      <c r="BF22" s="348" t="s">
        <v>79</v>
      </c>
      <c r="BG22" s="348"/>
      <c r="BH22" s="348"/>
      <c r="BI22" s="348"/>
      <c r="BK22" s="287"/>
      <c r="BL22" s="287"/>
      <c r="BM22" s="287"/>
    </row>
    <row r="23" spans="1:81" ht="8.25" customHeight="1">
      <c r="D23" s="338"/>
      <c r="E23" s="339"/>
      <c r="F23" s="339"/>
      <c r="G23" s="339"/>
      <c r="H23" s="340"/>
      <c r="K23" s="341">
        <v>0</v>
      </c>
      <c r="L23" s="342"/>
      <c r="M23" s="342"/>
      <c r="N23" s="342"/>
      <c r="O23" s="343"/>
      <c r="P23" s="66"/>
      <c r="R23" s="353" t="s">
        <v>67</v>
      </c>
      <c r="S23" s="342"/>
      <c r="T23" s="342"/>
      <c r="U23" s="342"/>
      <c r="V23" s="343"/>
      <c r="AB23" s="341" t="s">
        <v>80</v>
      </c>
      <c r="AC23" s="342"/>
      <c r="AD23" s="342"/>
      <c r="AE23" s="342"/>
      <c r="AF23" s="343"/>
      <c r="AG23" s="100"/>
      <c r="AH23" s="100"/>
      <c r="AI23" s="100"/>
      <c r="AP23" s="349" t="s">
        <v>66</v>
      </c>
      <c r="AQ23" s="350"/>
      <c r="AR23" s="350"/>
      <c r="AS23" s="351"/>
      <c r="AX23" s="341" t="s">
        <v>69</v>
      </c>
      <c r="AY23" s="342"/>
      <c r="AZ23" s="342"/>
      <c r="BA23" s="342"/>
      <c r="BB23" s="343"/>
      <c r="BF23" s="341" t="s">
        <v>65</v>
      </c>
      <c r="BG23" s="342"/>
      <c r="BH23" s="342"/>
      <c r="BI23" s="343"/>
      <c r="BK23" s="320"/>
      <c r="BL23" s="320"/>
      <c r="BM23" s="320"/>
    </row>
    <row r="24" spans="1:81" ht="7.5" customHeight="1"/>
    <row r="25" spans="1:81">
      <c r="Y25" s="77" t="s">
        <v>81</v>
      </c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BZ25" s="66"/>
      <c r="CA25" s="66"/>
      <c r="CB25" s="66"/>
    </row>
    <row r="26" spans="1:81" ht="9" customHeight="1">
      <c r="A26" s="356" t="s">
        <v>82</v>
      </c>
      <c r="B26" s="358" t="s">
        <v>83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44" t="s">
        <v>206</v>
      </c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59" t="s">
        <v>84</v>
      </c>
      <c r="AQ26" s="359"/>
      <c r="AR26" s="359"/>
      <c r="AS26" s="359" t="s">
        <v>85</v>
      </c>
      <c r="AT26" s="359"/>
      <c r="AU26" s="359"/>
      <c r="AV26" s="360" t="s">
        <v>86</v>
      </c>
      <c r="AW26" s="360"/>
      <c r="AX26" s="360"/>
      <c r="AY26" s="360"/>
      <c r="AZ26" s="360"/>
      <c r="BA26" s="360"/>
      <c r="BB26" s="360"/>
      <c r="BC26" s="360"/>
      <c r="BD26" s="264" t="s">
        <v>87</v>
      </c>
      <c r="BE26" s="264"/>
      <c r="BF26" s="264"/>
      <c r="BG26" s="264"/>
      <c r="BH26" s="264"/>
      <c r="BI26" s="264"/>
      <c r="BJ26" s="264"/>
      <c r="BK26" s="264"/>
      <c r="BZ26" s="66"/>
      <c r="CA26" s="66"/>
      <c r="CB26" s="57"/>
      <c r="CC26" s="57"/>
    </row>
    <row r="27" spans="1:81" ht="46.5" customHeight="1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45" t="s">
        <v>207</v>
      </c>
      <c r="AE27" s="345"/>
      <c r="AF27" s="345"/>
      <c r="AG27" s="363" t="s">
        <v>282</v>
      </c>
      <c r="AH27" s="364"/>
      <c r="AI27" s="365"/>
      <c r="AJ27" s="345" t="s">
        <v>208</v>
      </c>
      <c r="AK27" s="345"/>
      <c r="AL27" s="345"/>
      <c r="AM27" s="345" t="s">
        <v>209</v>
      </c>
      <c r="AN27" s="345"/>
      <c r="AO27" s="345"/>
      <c r="AP27" s="359"/>
      <c r="AQ27" s="359"/>
      <c r="AR27" s="359"/>
      <c r="AS27" s="359"/>
      <c r="AT27" s="359"/>
      <c r="AU27" s="359"/>
      <c r="AV27" s="345" t="s">
        <v>88</v>
      </c>
      <c r="AW27" s="345"/>
      <c r="AX27" s="352" t="s">
        <v>173</v>
      </c>
      <c r="AY27" s="352"/>
      <c r="AZ27" s="352" t="s">
        <v>89</v>
      </c>
      <c r="BA27" s="352"/>
      <c r="BB27" s="328" t="s">
        <v>90</v>
      </c>
      <c r="BC27" s="330"/>
      <c r="BD27" s="352" t="s">
        <v>91</v>
      </c>
      <c r="BE27" s="352"/>
      <c r="BF27" s="352" t="s">
        <v>92</v>
      </c>
      <c r="BG27" s="352"/>
      <c r="BH27" s="352" t="s">
        <v>202</v>
      </c>
      <c r="BI27" s="352"/>
      <c r="BJ27" s="352" t="s">
        <v>203</v>
      </c>
      <c r="BK27" s="352"/>
      <c r="CB27" s="66"/>
      <c r="CC27" s="66"/>
    </row>
    <row r="28" spans="1:81" ht="14.25" customHeight="1">
      <c r="A28" s="78"/>
      <c r="B28" s="354" t="s">
        <v>93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5">
        <f>AP30+AP89</f>
        <v>3402</v>
      </c>
      <c r="AQ28" s="355"/>
      <c r="AR28" s="355"/>
      <c r="AS28" s="355">
        <f>AS30+AS89</f>
        <v>1134</v>
      </c>
      <c r="AT28" s="355"/>
      <c r="AU28" s="355"/>
      <c r="AV28" s="367">
        <f>AV30+AV89</f>
        <v>2268</v>
      </c>
      <c r="AW28" s="368"/>
      <c r="AX28" s="367">
        <f>AX30+AX89</f>
        <v>936</v>
      </c>
      <c r="AY28" s="368"/>
      <c r="AZ28" s="367">
        <f>AZ30+AZ89</f>
        <v>1272</v>
      </c>
      <c r="BA28" s="368"/>
      <c r="BB28" s="367">
        <f>BB30+BB89</f>
        <v>60</v>
      </c>
      <c r="BC28" s="368"/>
      <c r="BD28" s="367">
        <f>17*36</f>
        <v>612</v>
      </c>
      <c r="BE28" s="368"/>
      <c r="BF28" s="367">
        <f>19*36</f>
        <v>684</v>
      </c>
      <c r="BG28" s="368"/>
      <c r="BH28" s="367">
        <f>36*17</f>
        <v>612</v>
      </c>
      <c r="BI28" s="368"/>
      <c r="BJ28" s="367">
        <f>10*36</f>
        <v>360</v>
      </c>
      <c r="BK28" s="368"/>
      <c r="CB28" s="66"/>
      <c r="CC28" s="66"/>
    </row>
    <row r="29" spans="1:81" ht="14.25" customHeight="1">
      <c r="A29" s="114"/>
      <c r="B29" s="472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4"/>
      <c r="AD29" s="472"/>
      <c r="AE29" s="473"/>
      <c r="AF29" s="474"/>
      <c r="AG29" s="472"/>
      <c r="AH29" s="473"/>
      <c r="AI29" s="474"/>
      <c r="AJ29" s="472"/>
      <c r="AK29" s="473"/>
      <c r="AL29" s="474"/>
      <c r="AM29" s="472"/>
      <c r="AN29" s="473"/>
      <c r="AO29" s="474"/>
      <c r="AP29" s="475">
        <f>AP30+AP89</f>
        <v>3402</v>
      </c>
      <c r="AQ29" s="476"/>
      <c r="AR29" s="477"/>
      <c r="AS29" s="475">
        <f>AS30+AS89</f>
        <v>1134</v>
      </c>
      <c r="AT29" s="476"/>
      <c r="AU29" s="477"/>
      <c r="AV29" s="367">
        <f>AV30+AV89</f>
        <v>2268</v>
      </c>
      <c r="AW29" s="368"/>
      <c r="AX29" s="367">
        <f t="shared" ref="AX29" si="0">AX30+AX89</f>
        <v>936</v>
      </c>
      <c r="AY29" s="368"/>
      <c r="AZ29" s="367">
        <f t="shared" ref="AZ29" si="1">AZ30+AZ89</f>
        <v>1272</v>
      </c>
      <c r="BA29" s="368"/>
      <c r="BB29" s="367">
        <f t="shared" ref="BB29" si="2">BB30+BB89</f>
        <v>60</v>
      </c>
      <c r="BC29" s="368"/>
      <c r="BD29" s="367">
        <f>BD30+BD89</f>
        <v>612</v>
      </c>
      <c r="BE29" s="368"/>
      <c r="BF29" s="367">
        <f>BF30+BF89</f>
        <v>684</v>
      </c>
      <c r="BG29" s="368"/>
      <c r="BH29" s="367">
        <f>BH30+BH89</f>
        <v>612</v>
      </c>
      <c r="BI29" s="368"/>
      <c r="BJ29" s="367">
        <f>BJ30+BJ89</f>
        <v>360</v>
      </c>
      <c r="BK29" s="368"/>
      <c r="CB29" s="66"/>
      <c r="CC29" s="66"/>
    </row>
    <row r="30" spans="1:81" ht="13.5" customHeight="1">
      <c r="A30" s="114"/>
      <c r="B30" s="361" t="s">
        <v>94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2">
        <f>SUM(AP31,AP36,AP40)</f>
        <v>2376</v>
      </c>
      <c r="AQ30" s="362"/>
      <c r="AR30" s="362"/>
      <c r="AS30" s="362">
        <f>SUM(AS31,AS36,AS40)</f>
        <v>792</v>
      </c>
      <c r="AT30" s="362"/>
      <c r="AU30" s="362"/>
      <c r="AV30" s="366">
        <f>SUM(AV31,AV36,AV40)</f>
        <v>1584</v>
      </c>
      <c r="AW30" s="366"/>
      <c r="AX30" s="366">
        <f>SUM(AX31,AX36,AX40)</f>
        <v>652</v>
      </c>
      <c r="AY30" s="366"/>
      <c r="AZ30" s="366">
        <f>SUM(AZ31,AZ36,AZ40)</f>
        <v>892</v>
      </c>
      <c r="BA30" s="366"/>
      <c r="BB30" s="366">
        <f>SUM(BB31,BB36,BB40)</f>
        <v>40</v>
      </c>
      <c r="BC30" s="366"/>
      <c r="BD30" s="366">
        <f>SUM(BD31,BD36,BD40)</f>
        <v>438</v>
      </c>
      <c r="BE30" s="366"/>
      <c r="BF30" s="366">
        <f t="shared" ref="BF30" si="3">SUM(BF31,BF36,BF40)</f>
        <v>506</v>
      </c>
      <c r="BG30" s="366"/>
      <c r="BH30" s="366">
        <f t="shared" ref="BH30" si="4">SUM(BH31,BH36,BH40)</f>
        <v>364</v>
      </c>
      <c r="BI30" s="366"/>
      <c r="BJ30" s="366">
        <f>SUM(BJ31,BJ36,BJ40)</f>
        <v>276</v>
      </c>
      <c r="BK30" s="366"/>
      <c r="CB30" s="66"/>
      <c r="CC30" s="66"/>
    </row>
    <row r="31" spans="1:81" ht="9" customHeight="1">
      <c r="A31" s="79" t="s">
        <v>95</v>
      </c>
      <c r="B31" s="281" t="s">
        <v>96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>
        <f>SUM(AP32:AR35)</f>
        <v>522</v>
      </c>
      <c r="AQ31" s="334"/>
      <c r="AR31" s="334"/>
      <c r="AS31" s="334">
        <f>SUM(AS32:AU35)</f>
        <v>174</v>
      </c>
      <c r="AT31" s="334"/>
      <c r="AU31" s="334"/>
      <c r="AV31" s="334">
        <f>SUM(AV32:AW35)</f>
        <v>348</v>
      </c>
      <c r="AW31" s="334"/>
      <c r="AX31" s="334">
        <f>SUM(AX32:AY35)</f>
        <v>96</v>
      </c>
      <c r="AY31" s="334"/>
      <c r="AZ31" s="334">
        <f>SUM(AZ32:BA35)</f>
        <v>252</v>
      </c>
      <c r="BA31" s="334"/>
      <c r="BB31" s="334"/>
      <c r="BC31" s="334"/>
      <c r="BD31" s="334">
        <f>SUM(BD32:BD35)</f>
        <v>102</v>
      </c>
      <c r="BE31" s="334"/>
      <c r="BF31" s="334">
        <f>SUM(BF32:BF35)</f>
        <v>116</v>
      </c>
      <c r="BG31" s="334"/>
      <c r="BH31" s="334">
        <f>SUM(BH32:BH35)</f>
        <v>62</v>
      </c>
      <c r="BI31" s="334"/>
      <c r="BJ31" s="334">
        <f>SUM(BJ32:BJ35)</f>
        <v>68</v>
      </c>
      <c r="BK31" s="334"/>
      <c r="CB31" s="66"/>
      <c r="CC31" s="66"/>
    </row>
    <row r="32" spans="1:81" ht="12" customHeight="1">
      <c r="A32" s="80" t="s">
        <v>97</v>
      </c>
      <c r="B32" s="263" t="s">
        <v>98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4"/>
      <c r="AE32" s="264"/>
      <c r="AF32" s="264"/>
      <c r="AG32" s="363">
        <v>6</v>
      </c>
      <c r="AH32" s="364"/>
      <c r="AI32" s="365"/>
      <c r="AJ32" s="264"/>
      <c r="AK32" s="264"/>
      <c r="AL32" s="264"/>
      <c r="AM32" s="264"/>
      <c r="AN32" s="264"/>
      <c r="AO32" s="264"/>
      <c r="AP32" s="264">
        <f>AV32+AS32</f>
        <v>72</v>
      </c>
      <c r="AQ32" s="264"/>
      <c r="AR32" s="264"/>
      <c r="AS32" s="264">
        <f>AV32/2</f>
        <v>24</v>
      </c>
      <c r="AT32" s="264"/>
      <c r="AU32" s="264"/>
      <c r="AV32" s="264">
        <v>48</v>
      </c>
      <c r="AW32" s="264"/>
      <c r="AX32" s="264">
        <v>48</v>
      </c>
      <c r="AY32" s="264"/>
      <c r="AZ32" s="264">
        <v>0</v>
      </c>
      <c r="BA32" s="264"/>
      <c r="BB32" s="264"/>
      <c r="BC32" s="264"/>
      <c r="BD32" s="352"/>
      <c r="BE32" s="352"/>
      <c r="BF32" s="352"/>
      <c r="BG32" s="352"/>
      <c r="BH32" s="352"/>
      <c r="BI32" s="352"/>
      <c r="BJ32" s="352">
        <v>48</v>
      </c>
      <c r="BK32" s="352"/>
      <c r="CB32" s="66"/>
      <c r="CC32" s="66"/>
    </row>
    <row r="33" spans="1:81" ht="9.75" customHeight="1">
      <c r="A33" s="81" t="s">
        <v>99</v>
      </c>
      <c r="B33" s="263" t="s">
        <v>100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4"/>
      <c r="AE33" s="264"/>
      <c r="AF33" s="264"/>
      <c r="AG33" s="363">
        <v>3</v>
      </c>
      <c r="AH33" s="364"/>
      <c r="AI33" s="365"/>
      <c r="AJ33" s="264"/>
      <c r="AK33" s="264"/>
      <c r="AL33" s="264"/>
      <c r="AM33" s="264"/>
      <c r="AN33" s="264"/>
      <c r="AO33" s="264"/>
      <c r="AP33" s="264">
        <f t="shared" ref="AP33:AP35" si="5">AV33+AS33</f>
        <v>72</v>
      </c>
      <c r="AQ33" s="264"/>
      <c r="AR33" s="264"/>
      <c r="AS33" s="264">
        <f t="shared" ref="AS33" si="6">AV33/2</f>
        <v>24</v>
      </c>
      <c r="AT33" s="264"/>
      <c r="AU33" s="264"/>
      <c r="AV33" s="264">
        <v>48</v>
      </c>
      <c r="AW33" s="264"/>
      <c r="AX33" s="264">
        <v>48</v>
      </c>
      <c r="AY33" s="264"/>
      <c r="AZ33" s="264">
        <v>0</v>
      </c>
      <c r="BA33" s="264"/>
      <c r="BB33" s="264"/>
      <c r="BC33" s="264"/>
      <c r="BD33" s="352">
        <v>48</v>
      </c>
      <c r="BE33" s="352"/>
      <c r="BF33" s="352"/>
      <c r="BG33" s="352"/>
      <c r="BH33" s="352"/>
      <c r="BI33" s="352"/>
      <c r="BJ33" s="352"/>
      <c r="BK33" s="352"/>
      <c r="CB33" s="66"/>
      <c r="CC33" s="66"/>
    </row>
    <row r="34" spans="1:81" ht="12.75" customHeight="1">
      <c r="A34" s="80" t="s">
        <v>101</v>
      </c>
      <c r="B34" s="263" t="s">
        <v>102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4"/>
      <c r="AE34" s="264"/>
      <c r="AF34" s="264"/>
      <c r="AG34" s="363">
        <v>3.4</v>
      </c>
      <c r="AH34" s="364"/>
      <c r="AI34" s="365"/>
      <c r="AJ34" s="264"/>
      <c r="AK34" s="264"/>
      <c r="AL34" s="264"/>
      <c r="AM34" s="264"/>
      <c r="AN34" s="264"/>
      <c r="AO34" s="264"/>
      <c r="AP34" s="264">
        <f t="shared" si="5"/>
        <v>188</v>
      </c>
      <c r="AQ34" s="264"/>
      <c r="AR34" s="264"/>
      <c r="AS34" s="264">
        <v>62</v>
      </c>
      <c r="AT34" s="264"/>
      <c r="AU34" s="264"/>
      <c r="AV34" s="264">
        <v>126</v>
      </c>
      <c r="AW34" s="264"/>
      <c r="AX34" s="264">
        <v>0</v>
      </c>
      <c r="AY34" s="264"/>
      <c r="AZ34" s="264">
        <v>126</v>
      </c>
      <c r="BA34" s="264"/>
      <c r="BB34" s="264"/>
      <c r="BC34" s="264"/>
      <c r="BD34" s="352">
        <v>40</v>
      </c>
      <c r="BE34" s="352"/>
      <c r="BF34" s="352">
        <v>86</v>
      </c>
      <c r="BG34" s="352"/>
      <c r="BH34" s="352"/>
      <c r="BI34" s="352"/>
      <c r="BJ34" s="352"/>
      <c r="BK34" s="352"/>
    </row>
    <row r="35" spans="1:81" ht="9.75" customHeight="1">
      <c r="A35" s="81" t="s">
        <v>103</v>
      </c>
      <c r="B35" s="263" t="s">
        <v>104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4"/>
      <c r="AE35" s="264"/>
      <c r="AF35" s="264"/>
      <c r="AG35" s="363" t="s">
        <v>316</v>
      </c>
      <c r="AH35" s="364"/>
      <c r="AI35" s="365"/>
      <c r="AJ35" s="264"/>
      <c r="AK35" s="264"/>
      <c r="AL35" s="264"/>
      <c r="AM35" s="264"/>
      <c r="AN35" s="264"/>
      <c r="AO35" s="264"/>
      <c r="AP35" s="264">
        <f t="shared" si="5"/>
        <v>190</v>
      </c>
      <c r="AQ35" s="264"/>
      <c r="AR35" s="264"/>
      <c r="AS35" s="264">
        <v>64</v>
      </c>
      <c r="AT35" s="264"/>
      <c r="AU35" s="264"/>
      <c r="AV35" s="264">
        <v>126</v>
      </c>
      <c r="AW35" s="264"/>
      <c r="AX35" s="264">
        <v>0</v>
      </c>
      <c r="AY35" s="264"/>
      <c r="AZ35" s="264">
        <v>126</v>
      </c>
      <c r="BA35" s="264"/>
      <c r="BB35" s="264"/>
      <c r="BC35" s="264"/>
      <c r="BD35" s="352">
        <v>14</v>
      </c>
      <c r="BE35" s="352"/>
      <c r="BF35" s="352">
        <v>30</v>
      </c>
      <c r="BG35" s="352"/>
      <c r="BH35" s="352">
        <v>62</v>
      </c>
      <c r="BI35" s="352"/>
      <c r="BJ35" s="352">
        <v>20</v>
      </c>
      <c r="BK35" s="352"/>
    </row>
    <row r="36" spans="1:81" ht="12" customHeight="1">
      <c r="A36" s="82" t="s">
        <v>105</v>
      </c>
      <c r="B36" s="281" t="s">
        <v>106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>
        <f>SUM(AP37:AR39)</f>
        <v>198</v>
      </c>
      <c r="AQ36" s="334"/>
      <c r="AR36" s="334"/>
      <c r="AS36" s="334">
        <f>SUM(AS37:AU39)</f>
        <v>66</v>
      </c>
      <c r="AT36" s="334"/>
      <c r="AU36" s="334"/>
      <c r="AV36" s="334">
        <f>SUM(AV37:AW39)</f>
        <v>132</v>
      </c>
      <c r="AW36" s="334"/>
      <c r="AX36" s="334">
        <f>SUM(AX37:AY39)</f>
        <v>82</v>
      </c>
      <c r="AY36" s="334"/>
      <c r="AZ36" s="334">
        <f>SUM(AZ37:BA39)</f>
        <v>50</v>
      </c>
      <c r="BA36" s="334"/>
      <c r="BB36" s="334"/>
      <c r="BC36" s="334"/>
      <c r="BD36" s="334">
        <f>SUM(BD37:BD39)</f>
        <v>132</v>
      </c>
      <c r="BE36" s="334"/>
      <c r="BF36" s="334">
        <f>SUM(BF37:BF39)</f>
        <v>0</v>
      </c>
      <c r="BG36" s="334"/>
      <c r="BH36" s="334">
        <f>SUM(BH37:BH39)</f>
        <v>0</v>
      </c>
      <c r="BI36" s="334"/>
      <c r="BJ36" s="334">
        <f>SUM(BJ37:BJ39)</f>
        <v>0</v>
      </c>
      <c r="BK36" s="334"/>
    </row>
    <row r="37" spans="1:81" ht="9.75" customHeight="1">
      <c r="A37" s="81" t="s">
        <v>107</v>
      </c>
      <c r="B37" s="263" t="s">
        <v>108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4"/>
      <c r="AE37" s="264"/>
      <c r="AF37" s="264"/>
      <c r="AG37" s="264">
        <v>3</v>
      </c>
      <c r="AH37" s="264"/>
      <c r="AI37" s="264"/>
      <c r="AJ37" s="264"/>
      <c r="AK37" s="264"/>
      <c r="AL37" s="264"/>
      <c r="AM37" s="264"/>
      <c r="AN37" s="264"/>
      <c r="AO37" s="264"/>
      <c r="AP37" s="264">
        <v>60</v>
      </c>
      <c r="AQ37" s="264"/>
      <c r="AR37" s="264"/>
      <c r="AS37" s="264">
        <v>20</v>
      </c>
      <c r="AT37" s="264"/>
      <c r="AU37" s="264"/>
      <c r="AV37" s="264">
        <v>40</v>
      </c>
      <c r="AW37" s="264"/>
      <c r="AX37" s="264">
        <v>20</v>
      </c>
      <c r="AY37" s="264"/>
      <c r="AZ37" s="264">
        <v>20</v>
      </c>
      <c r="BA37" s="264"/>
      <c r="BB37" s="264"/>
      <c r="BC37" s="264"/>
      <c r="BD37" s="352">
        <v>40</v>
      </c>
      <c r="BE37" s="352"/>
      <c r="BF37" s="352"/>
      <c r="BG37" s="352"/>
      <c r="BH37" s="352"/>
      <c r="BI37" s="352"/>
      <c r="BJ37" s="352"/>
      <c r="BK37" s="352"/>
    </row>
    <row r="38" spans="1:81" ht="14.25" customHeight="1">
      <c r="A38" s="80" t="s">
        <v>109</v>
      </c>
      <c r="B38" s="263" t="s">
        <v>110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4"/>
      <c r="AE38" s="264"/>
      <c r="AF38" s="264"/>
      <c r="AG38" s="264">
        <v>3</v>
      </c>
      <c r="AH38" s="264"/>
      <c r="AI38" s="264"/>
      <c r="AJ38" s="264"/>
      <c r="AK38" s="264"/>
      <c r="AL38" s="264"/>
      <c r="AM38" s="264"/>
      <c r="AN38" s="264"/>
      <c r="AO38" s="264"/>
      <c r="AP38" s="264">
        <v>90</v>
      </c>
      <c r="AQ38" s="264"/>
      <c r="AR38" s="264"/>
      <c r="AS38" s="264">
        <v>30</v>
      </c>
      <c r="AT38" s="264"/>
      <c r="AU38" s="264"/>
      <c r="AV38" s="264">
        <v>60</v>
      </c>
      <c r="AW38" s="264"/>
      <c r="AX38" s="264">
        <v>30</v>
      </c>
      <c r="AY38" s="264"/>
      <c r="AZ38" s="264">
        <v>30</v>
      </c>
      <c r="BA38" s="264"/>
      <c r="BB38" s="264"/>
      <c r="BC38" s="264"/>
      <c r="BD38" s="352">
        <v>60</v>
      </c>
      <c r="BE38" s="352"/>
      <c r="BF38" s="352"/>
      <c r="BG38" s="352"/>
      <c r="BH38" s="352"/>
      <c r="BI38" s="352"/>
      <c r="BJ38" s="352"/>
      <c r="BK38" s="352"/>
    </row>
    <row r="39" spans="1:81" ht="13.5" customHeight="1">
      <c r="A39" s="81" t="s">
        <v>111</v>
      </c>
      <c r="B39" s="263" t="s">
        <v>112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4"/>
      <c r="AE39" s="264"/>
      <c r="AF39" s="264"/>
      <c r="AG39" s="264">
        <v>3</v>
      </c>
      <c r="AH39" s="264"/>
      <c r="AI39" s="264"/>
      <c r="AJ39" s="264"/>
      <c r="AK39" s="264"/>
      <c r="AL39" s="264"/>
      <c r="AM39" s="264"/>
      <c r="AN39" s="264"/>
      <c r="AO39" s="264"/>
      <c r="AP39" s="264">
        <v>48</v>
      </c>
      <c r="AQ39" s="264"/>
      <c r="AR39" s="264"/>
      <c r="AS39" s="264">
        <v>16</v>
      </c>
      <c r="AT39" s="264"/>
      <c r="AU39" s="264"/>
      <c r="AV39" s="264">
        <v>32</v>
      </c>
      <c r="AW39" s="264"/>
      <c r="AX39" s="264">
        <v>32</v>
      </c>
      <c r="AY39" s="264"/>
      <c r="AZ39" s="264">
        <v>0</v>
      </c>
      <c r="BA39" s="264"/>
      <c r="BB39" s="264"/>
      <c r="BC39" s="264"/>
      <c r="BD39" s="352">
        <v>32</v>
      </c>
      <c r="BE39" s="352"/>
      <c r="BF39" s="352"/>
      <c r="BG39" s="352"/>
      <c r="BH39" s="352"/>
      <c r="BI39" s="352"/>
      <c r="BJ39" s="352"/>
      <c r="BK39" s="352"/>
    </row>
    <row r="40" spans="1:81" ht="12.75" customHeight="1">
      <c r="A40" s="79" t="s">
        <v>113</v>
      </c>
      <c r="B40" s="374" t="s">
        <v>114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6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334">
        <f>SUM(AP51+AP41)</f>
        <v>1656</v>
      </c>
      <c r="AQ40" s="334"/>
      <c r="AR40" s="334"/>
      <c r="AS40" s="334">
        <f>SUM(AS51+AS41)</f>
        <v>552</v>
      </c>
      <c r="AT40" s="334"/>
      <c r="AU40" s="334"/>
      <c r="AV40" s="334">
        <f>SUM(AV51+AV41)</f>
        <v>1104</v>
      </c>
      <c r="AW40" s="334"/>
      <c r="AX40" s="334">
        <f>AX41+AX51</f>
        <v>474</v>
      </c>
      <c r="AY40" s="334"/>
      <c r="AZ40" s="334">
        <f>AZ41+AZ51</f>
        <v>590</v>
      </c>
      <c r="BA40" s="334"/>
      <c r="BB40" s="334">
        <f>BB41+BB51</f>
        <v>40</v>
      </c>
      <c r="BC40" s="334"/>
      <c r="BD40" s="334">
        <f>BD41+BD51</f>
        <v>204</v>
      </c>
      <c r="BE40" s="334"/>
      <c r="BF40" s="334">
        <f>BF41+BF51</f>
        <v>390</v>
      </c>
      <c r="BG40" s="334"/>
      <c r="BH40" s="334">
        <f>BH41+BH51</f>
        <v>302</v>
      </c>
      <c r="BI40" s="334"/>
      <c r="BJ40" s="334">
        <f>BJ41+BJ51</f>
        <v>208</v>
      </c>
      <c r="BK40" s="334"/>
    </row>
    <row r="41" spans="1:81" ht="15" customHeight="1">
      <c r="A41" s="83" t="s">
        <v>115</v>
      </c>
      <c r="B41" s="370" t="s">
        <v>116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1"/>
      <c r="AE41" s="372"/>
      <c r="AF41" s="373"/>
      <c r="AG41" s="371"/>
      <c r="AH41" s="372"/>
      <c r="AI41" s="373"/>
      <c r="AJ41" s="371"/>
      <c r="AK41" s="372"/>
      <c r="AL41" s="373"/>
      <c r="AM41" s="371"/>
      <c r="AN41" s="372"/>
      <c r="AO41" s="373"/>
      <c r="AP41" s="369">
        <f>SUM(AP42:AR50)</f>
        <v>918</v>
      </c>
      <c r="AQ41" s="369"/>
      <c r="AR41" s="369"/>
      <c r="AS41" s="369">
        <f>SUM(AS42:AU50)</f>
        <v>306</v>
      </c>
      <c r="AT41" s="369"/>
      <c r="AU41" s="369"/>
      <c r="AV41" s="369">
        <f>SUM(AV42:AW50)</f>
        <v>612</v>
      </c>
      <c r="AW41" s="369"/>
      <c r="AX41" s="369">
        <f>SUM(AX42:AY50)</f>
        <v>318</v>
      </c>
      <c r="AY41" s="369"/>
      <c r="AZ41" s="369">
        <f>SUM(AZ42:BA50)</f>
        <v>294</v>
      </c>
      <c r="BA41" s="369"/>
      <c r="BB41" s="369"/>
      <c r="BC41" s="369"/>
      <c r="BD41" s="369">
        <f>SUM(BD42:BD50)</f>
        <v>154</v>
      </c>
      <c r="BE41" s="369"/>
      <c r="BF41" s="369">
        <f>SUM(BF42:BF50)</f>
        <v>298</v>
      </c>
      <c r="BG41" s="369"/>
      <c r="BH41" s="369">
        <f>SUM(BH42:BH50)</f>
        <v>58</v>
      </c>
      <c r="BI41" s="369"/>
      <c r="BJ41" s="369">
        <f>SUM(BJ42:BJ50)</f>
        <v>102</v>
      </c>
      <c r="BK41" s="369"/>
    </row>
    <row r="42" spans="1:81" ht="15.75" customHeight="1">
      <c r="A42" s="81" t="s">
        <v>117</v>
      </c>
      <c r="B42" s="263" t="s">
        <v>118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264"/>
      <c r="AF42" s="264"/>
      <c r="AG42" s="363">
        <v>3</v>
      </c>
      <c r="AH42" s="364"/>
      <c r="AI42" s="365"/>
      <c r="AJ42" s="264"/>
      <c r="AK42" s="264"/>
      <c r="AL42" s="264"/>
      <c r="AM42" s="264"/>
      <c r="AN42" s="264"/>
      <c r="AO42" s="264"/>
      <c r="AP42" s="264">
        <f>AS42+AV42</f>
        <v>90</v>
      </c>
      <c r="AQ42" s="264"/>
      <c r="AR42" s="264"/>
      <c r="AS42" s="264">
        <v>30</v>
      </c>
      <c r="AT42" s="264"/>
      <c r="AU42" s="264"/>
      <c r="AV42" s="264">
        <f>AX42+AZ42</f>
        <v>60</v>
      </c>
      <c r="AW42" s="264"/>
      <c r="AX42" s="264">
        <v>40</v>
      </c>
      <c r="AY42" s="264"/>
      <c r="AZ42" s="264">
        <v>20</v>
      </c>
      <c r="BA42" s="264"/>
      <c r="BB42" s="264"/>
      <c r="BC42" s="264"/>
      <c r="BD42" s="352">
        <v>60</v>
      </c>
      <c r="BE42" s="352"/>
      <c r="BF42" s="352"/>
      <c r="BG42" s="352"/>
      <c r="BH42" s="352"/>
      <c r="BI42" s="352"/>
      <c r="BJ42" s="352"/>
      <c r="BK42" s="352"/>
    </row>
    <row r="43" spans="1:81" ht="15.75" customHeight="1">
      <c r="A43" s="80" t="s">
        <v>119</v>
      </c>
      <c r="B43" s="263" t="s">
        <v>179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4">
        <v>4</v>
      </c>
      <c r="AE43" s="264"/>
      <c r="AF43" s="264"/>
      <c r="AG43" s="363"/>
      <c r="AH43" s="364"/>
      <c r="AI43" s="365"/>
      <c r="AJ43" s="264"/>
      <c r="AK43" s="264"/>
      <c r="AL43" s="264"/>
      <c r="AM43" s="264"/>
      <c r="AN43" s="264"/>
      <c r="AO43" s="264"/>
      <c r="AP43" s="264">
        <f t="shared" ref="AP43:AP50" si="7">AS43+AV43</f>
        <v>90</v>
      </c>
      <c r="AQ43" s="264"/>
      <c r="AR43" s="264"/>
      <c r="AS43" s="264">
        <v>30</v>
      </c>
      <c r="AT43" s="264"/>
      <c r="AU43" s="264"/>
      <c r="AV43" s="264">
        <v>60</v>
      </c>
      <c r="AW43" s="264"/>
      <c r="AX43" s="264">
        <v>40</v>
      </c>
      <c r="AY43" s="264"/>
      <c r="AZ43" s="264">
        <v>20</v>
      </c>
      <c r="BA43" s="264"/>
      <c r="BB43" s="264"/>
      <c r="BC43" s="264"/>
      <c r="BD43" s="352"/>
      <c r="BE43" s="352"/>
      <c r="BF43" s="352">
        <v>60</v>
      </c>
      <c r="BG43" s="352"/>
      <c r="BH43" s="352"/>
      <c r="BI43" s="352"/>
      <c r="BJ43" s="352"/>
      <c r="BK43" s="352"/>
    </row>
    <row r="44" spans="1:81" ht="15" customHeight="1">
      <c r="A44" s="81" t="s">
        <v>120</v>
      </c>
      <c r="B44" s="263" t="s">
        <v>121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4"/>
      <c r="AE44" s="264"/>
      <c r="AF44" s="264"/>
      <c r="AG44" s="363">
        <v>6</v>
      </c>
      <c r="AH44" s="364"/>
      <c r="AI44" s="365"/>
      <c r="AJ44" s="264"/>
      <c r="AK44" s="264"/>
      <c r="AL44" s="264"/>
      <c r="AM44" s="264"/>
      <c r="AN44" s="264"/>
      <c r="AO44" s="264"/>
      <c r="AP44" s="264">
        <f t="shared" si="7"/>
        <v>90</v>
      </c>
      <c r="AQ44" s="264"/>
      <c r="AR44" s="264"/>
      <c r="AS44" s="264">
        <v>30</v>
      </c>
      <c r="AT44" s="264"/>
      <c r="AU44" s="264"/>
      <c r="AV44" s="264">
        <f t="shared" ref="AV44:AV50" si="8">AX44+AZ44</f>
        <v>60</v>
      </c>
      <c r="AW44" s="264"/>
      <c r="AX44" s="264">
        <v>20</v>
      </c>
      <c r="AY44" s="264"/>
      <c r="AZ44" s="264">
        <v>40</v>
      </c>
      <c r="BA44" s="264"/>
      <c r="BB44" s="264"/>
      <c r="BC44" s="264"/>
      <c r="BD44" s="352"/>
      <c r="BE44" s="352"/>
      <c r="BF44" s="352"/>
      <c r="BG44" s="352"/>
      <c r="BH44" s="352"/>
      <c r="BI44" s="352"/>
      <c r="BJ44" s="352">
        <v>60</v>
      </c>
      <c r="BK44" s="352"/>
    </row>
    <row r="45" spans="1:81" ht="14.25" customHeight="1">
      <c r="A45" s="80" t="s">
        <v>122</v>
      </c>
      <c r="B45" s="263" t="s">
        <v>123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4">
        <v>4</v>
      </c>
      <c r="AE45" s="264"/>
      <c r="AF45" s="264"/>
      <c r="AG45" s="363"/>
      <c r="AH45" s="364"/>
      <c r="AI45" s="365"/>
      <c r="AJ45" s="264"/>
      <c r="AK45" s="264"/>
      <c r="AL45" s="264"/>
      <c r="AM45" s="264"/>
      <c r="AN45" s="264"/>
      <c r="AO45" s="264"/>
      <c r="AP45" s="264">
        <f t="shared" si="7"/>
        <v>90</v>
      </c>
      <c r="AQ45" s="264"/>
      <c r="AR45" s="264"/>
      <c r="AS45" s="264">
        <v>30</v>
      </c>
      <c r="AT45" s="264"/>
      <c r="AU45" s="264"/>
      <c r="AV45" s="264">
        <f t="shared" si="8"/>
        <v>60</v>
      </c>
      <c r="AW45" s="264"/>
      <c r="AX45" s="264">
        <v>50</v>
      </c>
      <c r="AY45" s="264"/>
      <c r="AZ45" s="264">
        <v>10</v>
      </c>
      <c r="BA45" s="264"/>
      <c r="BB45" s="264"/>
      <c r="BC45" s="264"/>
      <c r="BD45" s="352"/>
      <c r="BE45" s="352"/>
      <c r="BF45" s="352">
        <v>60</v>
      </c>
      <c r="BG45" s="352"/>
      <c r="BH45" s="352"/>
      <c r="BI45" s="352"/>
      <c r="BJ45" s="352"/>
      <c r="BK45" s="352"/>
    </row>
    <row r="46" spans="1:81" ht="13.5" customHeight="1">
      <c r="A46" s="81" t="s">
        <v>124</v>
      </c>
      <c r="B46" s="263" t="s">
        <v>125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4"/>
      <c r="AE46" s="264"/>
      <c r="AF46" s="264"/>
      <c r="AG46" s="363">
        <v>5.6</v>
      </c>
      <c r="AH46" s="364"/>
      <c r="AI46" s="365"/>
      <c r="AJ46" s="264"/>
      <c r="AK46" s="264"/>
      <c r="AL46" s="264"/>
      <c r="AM46" s="264"/>
      <c r="AN46" s="264"/>
      <c r="AO46" s="264"/>
      <c r="AP46" s="264">
        <f t="shared" si="7"/>
        <v>150</v>
      </c>
      <c r="AQ46" s="264"/>
      <c r="AR46" s="264"/>
      <c r="AS46" s="264">
        <v>50</v>
      </c>
      <c r="AT46" s="264"/>
      <c r="AU46" s="264"/>
      <c r="AV46" s="264">
        <v>100</v>
      </c>
      <c r="AW46" s="264"/>
      <c r="AX46" s="264">
        <v>0</v>
      </c>
      <c r="AY46" s="264"/>
      <c r="AZ46" s="264">
        <v>100</v>
      </c>
      <c r="BA46" s="264"/>
      <c r="BB46" s="264"/>
      <c r="BC46" s="264"/>
      <c r="BD46" s="352"/>
      <c r="BE46" s="352"/>
      <c r="BF46" s="352"/>
      <c r="BG46" s="352"/>
      <c r="BH46" s="352">
        <v>58</v>
      </c>
      <c r="BI46" s="352"/>
      <c r="BJ46" s="352">
        <v>42</v>
      </c>
      <c r="BK46" s="352"/>
    </row>
    <row r="47" spans="1:81" ht="13.5" customHeight="1">
      <c r="A47" s="80" t="s">
        <v>126</v>
      </c>
      <c r="B47" s="263" t="s">
        <v>127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4"/>
      <c r="AE47" s="264"/>
      <c r="AF47" s="264"/>
      <c r="AG47" s="363">
        <v>4</v>
      </c>
      <c r="AH47" s="364"/>
      <c r="AI47" s="365"/>
      <c r="AJ47" s="264"/>
      <c r="AK47" s="264"/>
      <c r="AL47" s="264"/>
      <c r="AM47" s="264"/>
      <c r="AN47" s="264"/>
      <c r="AO47" s="264"/>
      <c r="AP47" s="264">
        <f t="shared" si="7"/>
        <v>90</v>
      </c>
      <c r="AQ47" s="264"/>
      <c r="AR47" s="264"/>
      <c r="AS47" s="264">
        <v>30</v>
      </c>
      <c r="AT47" s="264"/>
      <c r="AU47" s="264"/>
      <c r="AV47" s="264">
        <v>60</v>
      </c>
      <c r="AW47" s="264"/>
      <c r="AX47" s="264">
        <v>30</v>
      </c>
      <c r="AY47" s="264"/>
      <c r="AZ47" s="264">
        <v>30</v>
      </c>
      <c r="BA47" s="264"/>
      <c r="BB47" s="264"/>
      <c r="BC47" s="264"/>
      <c r="BD47" s="352"/>
      <c r="BE47" s="352"/>
      <c r="BF47" s="352">
        <v>60</v>
      </c>
      <c r="BG47" s="352"/>
      <c r="BH47" s="352"/>
      <c r="BI47" s="352"/>
      <c r="BJ47" s="352"/>
      <c r="BK47" s="352"/>
    </row>
    <row r="48" spans="1:81" ht="13.5" customHeight="1">
      <c r="A48" s="81" t="s">
        <v>128</v>
      </c>
      <c r="B48" s="263" t="s">
        <v>306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4"/>
      <c r="AE48" s="264"/>
      <c r="AF48" s="264"/>
      <c r="AG48" s="363">
        <v>3</v>
      </c>
      <c r="AH48" s="364"/>
      <c r="AI48" s="365"/>
      <c r="AJ48" s="264"/>
      <c r="AK48" s="264"/>
      <c r="AL48" s="264"/>
      <c r="AM48" s="264"/>
      <c r="AN48" s="264"/>
      <c r="AO48" s="264"/>
      <c r="AP48" s="264">
        <v>66</v>
      </c>
      <c r="AQ48" s="264"/>
      <c r="AR48" s="264"/>
      <c r="AS48" s="264">
        <v>22</v>
      </c>
      <c r="AT48" s="264"/>
      <c r="AU48" s="264"/>
      <c r="AV48" s="264">
        <v>44</v>
      </c>
      <c r="AW48" s="264"/>
      <c r="AX48" s="264">
        <v>20</v>
      </c>
      <c r="AY48" s="264"/>
      <c r="AZ48" s="264">
        <v>24</v>
      </c>
      <c r="BA48" s="264"/>
      <c r="BB48" s="264"/>
      <c r="BC48" s="264"/>
      <c r="BD48" s="352">
        <v>44</v>
      </c>
      <c r="BE48" s="352"/>
      <c r="BF48" s="352"/>
      <c r="BG48" s="352"/>
      <c r="BH48" s="352"/>
      <c r="BI48" s="352"/>
      <c r="BJ48" s="352"/>
      <c r="BK48" s="352"/>
    </row>
    <row r="49" spans="1:63" ht="13.5" customHeight="1">
      <c r="A49" s="81" t="s">
        <v>130</v>
      </c>
      <c r="B49" s="263" t="s">
        <v>129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4">
        <v>4</v>
      </c>
      <c r="AE49" s="264"/>
      <c r="AF49" s="264"/>
      <c r="AG49" s="363">
        <v>3</v>
      </c>
      <c r="AH49" s="364"/>
      <c r="AI49" s="365"/>
      <c r="AJ49" s="264"/>
      <c r="AK49" s="264"/>
      <c r="AL49" s="264"/>
      <c r="AM49" s="264"/>
      <c r="AN49" s="264"/>
      <c r="AO49" s="264"/>
      <c r="AP49" s="341">
        <f>AS49+AV49</f>
        <v>150</v>
      </c>
      <c r="AQ49" s="342"/>
      <c r="AR49" s="343"/>
      <c r="AS49" s="341">
        <v>50</v>
      </c>
      <c r="AT49" s="342"/>
      <c r="AU49" s="343"/>
      <c r="AV49" s="341">
        <v>100</v>
      </c>
      <c r="AW49" s="343"/>
      <c r="AX49" s="341">
        <v>70</v>
      </c>
      <c r="AY49" s="343"/>
      <c r="AZ49" s="341">
        <v>30</v>
      </c>
      <c r="BA49" s="343"/>
      <c r="BB49" s="341"/>
      <c r="BC49" s="343"/>
      <c r="BD49" s="328">
        <v>50</v>
      </c>
      <c r="BE49" s="330"/>
      <c r="BF49" s="328">
        <v>50</v>
      </c>
      <c r="BG49" s="330"/>
      <c r="BH49" s="328"/>
      <c r="BI49" s="330"/>
      <c r="BJ49" s="328"/>
      <c r="BK49" s="330"/>
    </row>
    <row r="50" spans="1:63" ht="15.75" customHeight="1">
      <c r="A50" s="80" t="s">
        <v>298</v>
      </c>
      <c r="B50" s="263" t="s">
        <v>131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4"/>
      <c r="AE50" s="264"/>
      <c r="AF50" s="264"/>
      <c r="AG50" s="363">
        <v>4</v>
      </c>
      <c r="AH50" s="364"/>
      <c r="AI50" s="365"/>
      <c r="AJ50" s="264"/>
      <c r="AK50" s="264"/>
      <c r="AL50" s="264"/>
      <c r="AM50" s="264"/>
      <c r="AN50" s="264"/>
      <c r="AO50" s="264"/>
      <c r="AP50" s="264">
        <f t="shared" si="7"/>
        <v>102</v>
      </c>
      <c r="AQ50" s="264"/>
      <c r="AR50" s="264"/>
      <c r="AS50" s="264">
        <v>34</v>
      </c>
      <c r="AT50" s="264"/>
      <c r="AU50" s="264"/>
      <c r="AV50" s="264">
        <f t="shared" si="8"/>
        <v>68</v>
      </c>
      <c r="AW50" s="264"/>
      <c r="AX50" s="264">
        <v>48</v>
      </c>
      <c r="AY50" s="264"/>
      <c r="AZ50" s="264">
        <v>20</v>
      </c>
      <c r="BA50" s="264"/>
      <c r="BB50" s="264"/>
      <c r="BC50" s="264"/>
      <c r="BD50" s="352"/>
      <c r="BE50" s="352"/>
      <c r="BF50" s="352">
        <v>68</v>
      </c>
      <c r="BG50" s="352"/>
      <c r="BH50" s="352"/>
      <c r="BI50" s="352"/>
      <c r="BJ50" s="352"/>
      <c r="BK50" s="352"/>
    </row>
    <row r="51" spans="1:63" ht="14.25" customHeight="1">
      <c r="A51" s="84" t="s">
        <v>132</v>
      </c>
      <c r="B51" s="370" t="s">
        <v>180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>
        <f>AP52+AP71+AP86</f>
        <v>738</v>
      </c>
      <c r="AQ51" s="369"/>
      <c r="AR51" s="369"/>
      <c r="AS51" s="369">
        <f>AS52+AS71+AS86</f>
        <v>246</v>
      </c>
      <c r="AT51" s="369"/>
      <c r="AU51" s="369"/>
      <c r="AV51" s="369">
        <f>SUM(AV71,AV86,AV52)</f>
        <v>492</v>
      </c>
      <c r="AW51" s="369"/>
      <c r="AX51" s="371">
        <f>SUM(AX52,AX71,AX86)</f>
        <v>156</v>
      </c>
      <c r="AY51" s="373"/>
      <c r="AZ51" s="371">
        <f>SUM(AZ52,AZ71,AZ86)</f>
        <v>296</v>
      </c>
      <c r="BA51" s="373"/>
      <c r="BB51" s="371">
        <v>40</v>
      </c>
      <c r="BC51" s="373"/>
      <c r="BD51" s="369">
        <f>BD52+BD71+BD86</f>
        <v>50</v>
      </c>
      <c r="BE51" s="369"/>
      <c r="BF51" s="369">
        <f>BF52+BF71+BF86</f>
        <v>92</v>
      </c>
      <c r="BG51" s="369"/>
      <c r="BH51" s="369">
        <f>BH52+BH71+BH86</f>
        <v>244</v>
      </c>
      <c r="BI51" s="369"/>
      <c r="BJ51" s="369">
        <f>BJ52+BJ71+BJ86</f>
        <v>106</v>
      </c>
      <c r="BK51" s="369"/>
    </row>
    <row r="52" spans="1:63" ht="14.25" customHeight="1">
      <c r="A52" s="85" t="s">
        <v>133</v>
      </c>
      <c r="B52" s="274" t="s">
        <v>134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377">
        <v>6</v>
      </c>
      <c r="AE52" s="379"/>
      <c r="AF52" s="378"/>
      <c r="AG52" s="377"/>
      <c r="AH52" s="379"/>
      <c r="AI52" s="378"/>
      <c r="AJ52" s="275"/>
      <c r="AK52" s="275"/>
      <c r="AL52" s="275"/>
      <c r="AM52" s="274"/>
      <c r="AN52" s="274"/>
      <c r="AO52" s="274"/>
      <c r="AP52" s="275">
        <f>AP53+AP59+AP63</f>
        <v>330</v>
      </c>
      <c r="AQ52" s="275"/>
      <c r="AR52" s="275"/>
      <c r="AS52" s="275">
        <f>AS53+AS59+AS63</f>
        <v>110</v>
      </c>
      <c r="AT52" s="275"/>
      <c r="AU52" s="275"/>
      <c r="AV52" s="377">
        <f>AV53+AV59+AV63</f>
        <v>220</v>
      </c>
      <c r="AW52" s="378"/>
      <c r="AX52" s="377">
        <f>AX53+AX59+AX63</f>
        <v>78</v>
      </c>
      <c r="AY52" s="378"/>
      <c r="AZ52" s="377">
        <f>AZ53+AZ59+AZ63</f>
        <v>102</v>
      </c>
      <c r="BA52" s="378"/>
      <c r="BB52" s="377">
        <v>40</v>
      </c>
      <c r="BC52" s="378"/>
      <c r="BD52" s="275">
        <f>BD53+BD59+BD63</f>
        <v>50</v>
      </c>
      <c r="BE52" s="275"/>
      <c r="BF52" s="275">
        <f>BF53+BF59+BF63</f>
        <v>92</v>
      </c>
      <c r="BG52" s="275"/>
      <c r="BH52" s="275">
        <f>BH53+BH59+BH63</f>
        <v>78</v>
      </c>
      <c r="BI52" s="275"/>
      <c r="BJ52" s="275">
        <f>BJ53+BJ59+BJ63</f>
        <v>0</v>
      </c>
      <c r="BK52" s="275"/>
    </row>
    <row r="53" spans="1:63" ht="12.75" customHeight="1">
      <c r="A53" s="86" t="s">
        <v>135</v>
      </c>
      <c r="B53" s="266" t="s">
        <v>136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380">
        <v>5</v>
      </c>
      <c r="AE53" s="381"/>
      <c r="AF53" s="382"/>
      <c r="AG53" s="266"/>
      <c r="AH53" s="266"/>
      <c r="AI53" s="266"/>
      <c r="AJ53" s="267"/>
      <c r="AK53" s="267"/>
      <c r="AL53" s="267"/>
      <c r="AM53" s="266"/>
      <c r="AN53" s="266"/>
      <c r="AO53" s="266"/>
      <c r="AP53" s="267">
        <f>SUM(AP54:AR57)</f>
        <v>244</v>
      </c>
      <c r="AQ53" s="267"/>
      <c r="AR53" s="267"/>
      <c r="AS53" s="267">
        <f>SUM(AS54:AU57)</f>
        <v>82</v>
      </c>
      <c r="AT53" s="267"/>
      <c r="AU53" s="267"/>
      <c r="AV53" s="268">
        <f>SUM(AV54:AW57)</f>
        <v>162</v>
      </c>
      <c r="AW53" s="270"/>
      <c r="AX53" s="268">
        <f>SUM(AX54:AY57)</f>
        <v>54</v>
      </c>
      <c r="AY53" s="270"/>
      <c r="AZ53" s="268">
        <f>SUM(AZ54:BA57)</f>
        <v>68</v>
      </c>
      <c r="BA53" s="270"/>
      <c r="BB53" s="268">
        <f>SUM(BB54:BC57)</f>
        <v>40</v>
      </c>
      <c r="BC53" s="270"/>
      <c r="BD53" s="267">
        <f>SUM(BD54:BD57)</f>
        <v>34</v>
      </c>
      <c r="BE53" s="267"/>
      <c r="BF53" s="267">
        <f>SUM(BF54:BF57)</f>
        <v>82</v>
      </c>
      <c r="BG53" s="267"/>
      <c r="BH53" s="267">
        <f>SUM(BH54:BH57)</f>
        <v>46</v>
      </c>
      <c r="BI53" s="267"/>
      <c r="BJ53" s="267">
        <f>SUM(BJ54:BJ57)</f>
        <v>0</v>
      </c>
      <c r="BK53" s="267"/>
    </row>
    <row r="54" spans="1:63" ht="15" customHeight="1">
      <c r="A54" s="87" t="s">
        <v>181</v>
      </c>
      <c r="B54" s="263" t="s">
        <v>228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4"/>
      <c r="AE54" s="264"/>
      <c r="AF54" s="264"/>
      <c r="AG54" s="363">
        <v>3</v>
      </c>
      <c r="AH54" s="364"/>
      <c r="AI54" s="365"/>
      <c r="AJ54" s="264"/>
      <c r="AK54" s="264"/>
      <c r="AL54" s="264"/>
      <c r="AM54" s="264"/>
      <c r="AN54" s="264"/>
      <c r="AO54" s="264"/>
      <c r="AP54" s="264">
        <f>AS54+AV54</f>
        <v>52</v>
      </c>
      <c r="AQ54" s="264"/>
      <c r="AR54" s="264"/>
      <c r="AS54" s="264">
        <v>18</v>
      </c>
      <c r="AT54" s="264"/>
      <c r="AU54" s="264"/>
      <c r="AV54" s="265">
        <f>AX54+AZ54</f>
        <v>34</v>
      </c>
      <c r="AW54" s="265"/>
      <c r="AX54" s="265">
        <v>16</v>
      </c>
      <c r="AY54" s="265"/>
      <c r="AZ54" s="265">
        <v>18</v>
      </c>
      <c r="BA54" s="265"/>
      <c r="BB54" s="341"/>
      <c r="BC54" s="343"/>
      <c r="BD54" s="352">
        <f>AV54</f>
        <v>34</v>
      </c>
      <c r="BE54" s="352"/>
      <c r="BF54" s="352"/>
      <c r="BG54" s="352"/>
      <c r="BH54" s="352"/>
      <c r="BI54" s="352"/>
      <c r="BJ54" s="352"/>
      <c r="BK54" s="352"/>
    </row>
    <row r="55" spans="1:63" ht="12" customHeight="1">
      <c r="A55" s="87" t="s">
        <v>182</v>
      </c>
      <c r="B55" s="263" t="s">
        <v>160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4"/>
      <c r="AE55" s="264"/>
      <c r="AF55" s="264"/>
      <c r="AG55" s="363"/>
      <c r="AH55" s="364"/>
      <c r="AI55" s="365"/>
      <c r="AJ55" s="264"/>
      <c r="AK55" s="264"/>
      <c r="AL55" s="264"/>
      <c r="AM55" s="383">
        <v>4</v>
      </c>
      <c r="AN55" s="383"/>
      <c r="AO55" s="383"/>
      <c r="AP55" s="264">
        <f t="shared" ref="AP55:AP57" si="9">AS55+AV55</f>
        <v>56</v>
      </c>
      <c r="AQ55" s="264"/>
      <c r="AR55" s="264"/>
      <c r="AS55" s="341">
        <v>18</v>
      </c>
      <c r="AT55" s="342"/>
      <c r="AU55" s="343"/>
      <c r="AV55" s="265">
        <f>AX55+AZ55+BB55</f>
        <v>38</v>
      </c>
      <c r="AW55" s="265"/>
      <c r="AX55" s="265">
        <v>8</v>
      </c>
      <c r="AY55" s="265"/>
      <c r="AZ55" s="265">
        <v>10</v>
      </c>
      <c r="BA55" s="265"/>
      <c r="BB55" s="265">
        <v>20</v>
      </c>
      <c r="BC55" s="265"/>
      <c r="BD55" s="352"/>
      <c r="BE55" s="352"/>
      <c r="BF55" s="352">
        <v>38</v>
      </c>
      <c r="BG55" s="352"/>
      <c r="BH55" s="352"/>
      <c r="BI55" s="352"/>
      <c r="BJ55" s="352"/>
      <c r="BK55" s="352"/>
    </row>
    <row r="56" spans="1:63" ht="12.75" customHeight="1">
      <c r="A56" s="87" t="s">
        <v>183</v>
      </c>
      <c r="B56" s="263" t="s">
        <v>171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4"/>
      <c r="AE56" s="264"/>
      <c r="AF56" s="264"/>
      <c r="AG56" s="363"/>
      <c r="AH56" s="364"/>
      <c r="AI56" s="365"/>
      <c r="AJ56" s="264"/>
      <c r="AK56" s="264"/>
      <c r="AL56" s="264"/>
      <c r="AM56" s="383">
        <v>5</v>
      </c>
      <c r="AN56" s="383"/>
      <c r="AO56" s="383"/>
      <c r="AP56" s="264">
        <f t="shared" si="9"/>
        <v>70</v>
      </c>
      <c r="AQ56" s="264"/>
      <c r="AR56" s="264"/>
      <c r="AS56" s="264">
        <v>24</v>
      </c>
      <c r="AT56" s="264"/>
      <c r="AU56" s="264"/>
      <c r="AV56" s="265">
        <f>AX56+AZ56+BB56</f>
        <v>46</v>
      </c>
      <c r="AW56" s="265"/>
      <c r="AX56" s="265">
        <v>16</v>
      </c>
      <c r="AY56" s="265"/>
      <c r="AZ56" s="265">
        <v>10</v>
      </c>
      <c r="BA56" s="265"/>
      <c r="BB56" s="265">
        <v>20</v>
      </c>
      <c r="BC56" s="265"/>
      <c r="BD56" s="352"/>
      <c r="BE56" s="352"/>
      <c r="BF56" s="352"/>
      <c r="BG56" s="352"/>
      <c r="BH56" s="352">
        <v>46</v>
      </c>
      <c r="BI56" s="352"/>
      <c r="BJ56" s="352"/>
      <c r="BK56" s="352"/>
    </row>
    <row r="57" spans="1:63" ht="13.5" customHeight="1">
      <c r="A57" s="87" t="s">
        <v>184</v>
      </c>
      <c r="B57" s="263" t="s">
        <v>229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4"/>
      <c r="AE57" s="264"/>
      <c r="AF57" s="264"/>
      <c r="AG57" s="363">
        <v>5</v>
      </c>
      <c r="AH57" s="364"/>
      <c r="AI57" s="365"/>
      <c r="AJ57" s="264"/>
      <c r="AK57" s="264"/>
      <c r="AL57" s="264"/>
      <c r="AM57" s="264"/>
      <c r="AN57" s="264"/>
      <c r="AO57" s="264"/>
      <c r="AP57" s="264">
        <f t="shared" si="9"/>
        <v>66</v>
      </c>
      <c r="AQ57" s="264"/>
      <c r="AR57" s="264"/>
      <c r="AS57" s="264">
        <v>22</v>
      </c>
      <c r="AT57" s="264"/>
      <c r="AU57" s="264"/>
      <c r="AV57" s="265">
        <f>AX57+AZ57</f>
        <v>44</v>
      </c>
      <c r="AW57" s="265"/>
      <c r="AX57" s="265">
        <v>14</v>
      </c>
      <c r="AY57" s="265"/>
      <c r="AZ57" s="265">
        <v>30</v>
      </c>
      <c r="BA57" s="265"/>
      <c r="BB57" s="264"/>
      <c r="BC57" s="264"/>
      <c r="BD57" s="352"/>
      <c r="BE57" s="352"/>
      <c r="BF57" s="352">
        <v>44</v>
      </c>
      <c r="BG57" s="352"/>
      <c r="BH57" s="352"/>
      <c r="BI57" s="352"/>
      <c r="BJ57" s="352"/>
      <c r="BK57" s="352"/>
    </row>
    <row r="58" spans="1:63" ht="13.5" customHeight="1">
      <c r="A58" s="87" t="s">
        <v>204</v>
      </c>
      <c r="B58" s="263" t="s">
        <v>300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341"/>
      <c r="AE58" s="342"/>
      <c r="AF58" s="343"/>
      <c r="AG58" s="363">
        <v>4</v>
      </c>
      <c r="AH58" s="364"/>
      <c r="AI58" s="365"/>
      <c r="AJ58" s="341"/>
      <c r="AK58" s="342"/>
      <c r="AL58" s="343"/>
      <c r="AM58" s="341"/>
      <c r="AN58" s="342"/>
      <c r="AO58" s="343"/>
      <c r="AP58" s="341">
        <v>0</v>
      </c>
      <c r="AQ58" s="342"/>
      <c r="AR58" s="343"/>
      <c r="AS58" s="341">
        <v>0</v>
      </c>
      <c r="AT58" s="342"/>
      <c r="AU58" s="343"/>
      <c r="AV58" s="410">
        <v>0</v>
      </c>
      <c r="AW58" s="411"/>
      <c r="AX58" s="410">
        <v>0</v>
      </c>
      <c r="AY58" s="411"/>
      <c r="AZ58" s="410">
        <v>0</v>
      </c>
      <c r="BA58" s="411"/>
      <c r="BB58" s="341"/>
      <c r="BC58" s="343"/>
      <c r="BD58" s="328"/>
      <c r="BE58" s="330"/>
      <c r="BF58" s="328">
        <v>0</v>
      </c>
      <c r="BG58" s="330"/>
      <c r="BH58" s="328"/>
      <c r="BI58" s="330"/>
      <c r="BJ58" s="328"/>
      <c r="BK58" s="330"/>
    </row>
    <row r="59" spans="1:63" ht="15" customHeight="1">
      <c r="A59" s="86" t="s">
        <v>137</v>
      </c>
      <c r="B59" s="266" t="s">
        <v>138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7">
        <v>4</v>
      </c>
      <c r="AH59" s="267"/>
      <c r="AI59" s="267"/>
      <c r="AJ59" s="268"/>
      <c r="AK59" s="269"/>
      <c r="AL59" s="270"/>
      <c r="AM59" s="266"/>
      <c r="AN59" s="266"/>
      <c r="AO59" s="266"/>
      <c r="AP59" s="267">
        <f>SUM(AP60:AR62)</f>
        <v>48</v>
      </c>
      <c r="AQ59" s="267"/>
      <c r="AR59" s="267"/>
      <c r="AS59" s="267">
        <f>SUM(AS60:AU62)</f>
        <v>16</v>
      </c>
      <c r="AT59" s="267"/>
      <c r="AU59" s="267"/>
      <c r="AV59" s="267">
        <f>SUM(AV60:AW62)</f>
        <v>32</v>
      </c>
      <c r="AW59" s="267"/>
      <c r="AX59" s="267">
        <f>SUM(AX60:AY62)</f>
        <v>8</v>
      </c>
      <c r="AY59" s="267"/>
      <c r="AZ59" s="267">
        <f>SUM(AZ60:BA62)</f>
        <v>24</v>
      </c>
      <c r="BA59" s="267"/>
      <c r="BB59" s="267">
        <f>BB60</f>
        <v>0</v>
      </c>
      <c r="BC59" s="267"/>
      <c r="BD59" s="267">
        <f>BD60</f>
        <v>12</v>
      </c>
      <c r="BE59" s="267"/>
      <c r="BF59" s="267">
        <f>SUM(BF60:BF61)</f>
        <v>0</v>
      </c>
      <c r="BG59" s="267"/>
      <c r="BH59" s="267">
        <f>BH60+BH61+BH62</f>
        <v>20</v>
      </c>
      <c r="BI59" s="267"/>
      <c r="BJ59" s="267">
        <f>BJ60+BJ61</f>
        <v>0</v>
      </c>
      <c r="BK59" s="267"/>
    </row>
    <row r="60" spans="1:63" ht="13.5" customHeight="1">
      <c r="A60" s="87" t="s">
        <v>185</v>
      </c>
      <c r="B60" s="263" t="s">
        <v>230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4"/>
      <c r="AE60" s="264"/>
      <c r="AF60" s="264"/>
      <c r="AG60" s="363">
        <v>4</v>
      </c>
      <c r="AH60" s="364"/>
      <c r="AI60" s="365"/>
      <c r="AJ60" s="264"/>
      <c r="AK60" s="264"/>
      <c r="AL60" s="264"/>
      <c r="AM60" s="264"/>
      <c r="AN60" s="264"/>
      <c r="AO60" s="264"/>
      <c r="AP60" s="264">
        <f>AS60+AV60</f>
        <v>18</v>
      </c>
      <c r="AQ60" s="264"/>
      <c r="AR60" s="264"/>
      <c r="AS60" s="264">
        <v>6</v>
      </c>
      <c r="AT60" s="264"/>
      <c r="AU60" s="264"/>
      <c r="AV60" s="265">
        <f>AX60+AZ60</f>
        <v>12</v>
      </c>
      <c r="AW60" s="265"/>
      <c r="AX60" s="265">
        <v>8</v>
      </c>
      <c r="AY60" s="265"/>
      <c r="AZ60" s="265">
        <v>4</v>
      </c>
      <c r="BA60" s="265"/>
      <c r="BB60" s="264"/>
      <c r="BC60" s="264"/>
      <c r="BD60" s="352">
        <v>12</v>
      </c>
      <c r="BE60" s="352"/>
      <c r="BF60" s="352">
        <v>0</v>
      </c>
      <c r="BG60" s="352"/>
      <c r="BH60" s="352"/>
      <c r="BI60" s="352"/>
      <c r="BJ60" s="352"/>
      <c r="BK60" s="352"/>
    </row>
    <row r="61" spans="1:63" ht="21.75" customHeight="1">
      <c r="A61" s="87" t="s">
        <v>186</v>
      </c>
      <c r="B61" s="384" t="s">
        <v>308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264"/>
      <c r="AE61" s="264"/>
      <c r="AF61" s="264"/>
      <c r="AG61" s="363">
        <v>4</v>
      </c>
      <c r="AH61" s="364"/>
      <c r="AI61" s="365"/>
      <c r="AJ61" s="264"/>
      <c r="AK61" s="264"/>
      <c r="AL61" s="264"/>
      <c r="AM61" s="264"/>
      <c r="AN61" s="264"/>
      <c r="AO61" s="264"/>
      <c r="AP61" s="264">
        <f>AS61+AV61</f>
        <v>15</v>
      </c>
      <c r="AQ61" s="264"/>
      <c r="AR61" s="264"/>
      <c r="AS61" s="264">
        <f>AV61/2</f>
        <v>5</v>
      </c>
      <c r="AT61" s="264"/>
      <c r="AU61" s="264"/>
      <c r="AV61" s="265">
        <f>AZ61</f>
        <v>10</v>
      </c>
      <c r="AW61" s="265"/>
      <c r="AX61" s="265">
        <v>0</v>
      </c>
      <c r="AY61" s="265"/>
      <c r="AZ61" s="265">
        <v>10</v>
      </c>
      <c r="BA61" s="265"/>
      <c r="BB61" s="264"/>
      <c r="BC61" s="264"/>
      <c r="BD61" s="352"/>
      <c r="BE61" s="352"/>
      <c r="BF61" s="352"/>
      <c r="BG61" s="352"/>
      <c r="BH61" s="352">
        <v>10</v>
      </c>
      <c r="BI61" s="352"/>
      <c r="BJ61" s="352"/>
      <c r="BK61" s="352"/>
    </row>
    <row r="62" spans="1:63" ht="21.75" customHeight="1">
      <c r="A62" s="87" t="s">
        <v>307</v>
      </c>
      <c r="B62" s="384" t="s">
        <v>310</v>
      </c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264"/>
      <c r="AE62" s="264"/>
      <c r="AF62" s="264"/>
      <c r="AG62" s="363">
        <v>4</v>
      </c>
      <c r="AH62" s="364"/>
      <c r="AI62" s="365"/>
      <c r="AJ62" s="264"/>
      <c r="AK62" s="264"/>
      <c r="AL62" s="264"/>
      <c r="AM62" s="264"/>
      <c r="AN62" s="264"/>
      <c r="AO62" s="264"/>
      <c r="AP62" s="264">
        <f>AS62+AV62</f>
        <v>15</v>
      </c>
      <c r="AQ62" s="264"/>
      <c r="AR62" s="264"/>
      <c r="AS62" s="264">
        <f>AV62/2</f>
        <v>5</v>
      </c>
      <c r="AT62" s="264"/>
      <c r="AU62" s="264"/>
      <c r="AV62" s="410">
        <f>AZ62</f>
        <v>10</v>
      </c>
      <c r="AW62" s="411"/>
      <c r="AX62" s="410">
        <v>0</v>
      </c>
      <c r="AY62" s="411"/>
      <c r="AZ62" s="410">
        <v>10</v>
      </c>
      <c r="BA62" s="411"/>
      <c r="BB62" s="341"/>
      <c r="BC62" s="343"/>
      <c r="BD62" s="341"/>
      <c r="BE62" s="343"/>
      <c r="BF62" s="341"/>
      <c r="BG62" s="343"/>
      <c r="BH62" s="341">
        <v>10</v>
      </c>
      <c r="BI62" s="343"/>
      <c r="BJ62" s="341"/>
      <c r="BK62" s="343"/>
    </row>
    <row r="63" spans="1:63" ht="15.75" customHeight="1">
      <c r="A63" s="86" t="s">
        <v>139</v>
      </c>
      <c r="B63" s="266" t="s">
        <v>140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380">
        <v>5</v>
      </c>
      <c r="AE63" s="381"/>
      <c r="AF63" s="382"/>
      <c r="AG63" s="266"/>
      <c r="AH63" s="266"/>
      <c r="AI63" s="266"/>
      <c r="AJ63" s="268"/>
      <c r="AK63" s="269"/>
      <c r="AL63" s="270"/>
      <c r="AM63" s="266"/>
      <c r="AN63" s="266"/>
      <c r="AO63" s="266"/>
      <c r="AP63" s="267">
        <f>SUM(AP64:AR68)</f>
        <v>38</v>
      </c>
      <c r="AQ63" s="267"/>
      <c r="AR63" s="267"/>
      <c r="AS63" s="267">
        <f>SUM(AS64:AU68)</f>
        <v>12</v>
      </c>
      <c r="AT63" s="267"/>
      <c r="AU63" s="267"/>
      <c r="AV63" s="267">
        <f>SUM(AV64:AW68)</f>
        <v>26</v>
      </c>
      <c r="AW63" s="267"/>
      <c r="AX63" s="267">
        <f>SUM(AX64:AY68)</f>
        <v>16</v>
      </c>
      <c r="AY63" s="267"/>
      <c r="AZ63" s="267">
        <f>SUM(AZ64:BA68)</f>
        <v>10</v>
      </c>
      <c r="BA63" s="267"/>
      <c r="BB63" s="267">
        <f>SUM(BB64:BC68)</f>
        <v>0</v>
      </c>
      <c r="BC63" s="267"/>
      <c r="BD63" s="267">
        <f>SUM(BD64:BD68)</f>
        <v>4</v>
      </c>
      <c r="BE63" s="267"/>
      <c r="BF63" s="267">
        <f>SUM(BF64:BF68)</f>
        <v>10</v>
      </c>
      <c r="BG63" s="267"/>
      <c r="BH63" s="267">
        <f>SUM(BH64:BH68)</f>
        <v>12</v>
      </c>
      <c r="BI63" s="267"/>
      <c r="BJ63" s="267">
        <f>SUM(BJ64:BJ68)</f>
        <v>0</v>
      </c>
      <c r="BK63" s="267"/>
    </row>
    <row r="64" spans="1:63" ht="14.25" customHeight="1">
      <c r="A64" s="88" t="s">
        <v>187</v>
      </c>
      <c r="B64" s="263" t="s">
        <v>154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4"/>
      <c r="AE64" s="264"/>
      <c r="AF64" s="264"/>
      <c r="AG64" s="363">
        <v>5</v>
      </c>
      <c r="AH64" s="364"/>
      <c r="AI64" s="365"/>
      <c r="AJ64" s="264"/>
      <c r="AK64" s="264"/>
      <c r="AL64" s="264"/>
      <c r="AM64" s="264"/>
      <c r="AN64" s="264"/>
      <c r="AO64" s="264"/>
      <c r="AP64" s="264">
        <f>AS64+AV64</f>
        <v>6</v>
      </c>
      <c r="AQ64" s="264"/>
      <c r="AR64" s="264"/>
      <c r="AS64" s="264">
        <v>2</v>
      </c>
      <c r="AT64" s="264"/>
      <c r="AU64" s="264"/>
      <c r="AV64" s="265">
        <v>4</v>
      </c>
      <c r="AW64" s="265"/>
      <c r="AX64" s="265">
        <v>4</v>
      </c>
      <c r="AY64" s="265"/>
      <c r="AZ64" s="265">
        <v>0</v>
      </c>
      <c r="BA64" s="265"/>
      <c r="BB64" s="264"/>
      <c r="BC64" s="264"/>
      <c r="BD64" s="352"/>
      <c r="BE64" s="352"/>
      <c r="BF64" s="352"/>
      <c r="BG64" s="352"/>
      <c r="BH64" s="352">
        <f>AV64</f>
        <v>4</v>
      </c>
      <c r="BI64" s="352"/>
      <c r="BJ64" s="352"/>
      <c r="BK64" s="352"/>
    </row>
    <row r="65" spans="1:63" ht="12.75" customHeight="1">
      <c r="A65" s="88" t="s">
        <v>188</v>
      </c>
      <c r="B65" s="263" t="s">
        <v>265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4"/>
      <c r="AE65" s="264"/>
      <c r="AF65" s="264"/>
      <c r="AG65" s="363">
        <v>3</v>
      </c>
      <c r="AH65" s="364"/>
      <c r="AI65" s="365"/>
      <c r="AJ65" s="264"/>
      <c r="AK65" s="264"/>
      <c r="AL65" s="264"/>
      <c r="AM65" s="264"/>
      <c r="AN65" s="264"/>
      <c r="AO65" s="264"/>
      <c r="AP65" s="264">
        <f t="shared" ref="AP65:AP68" si="10">AS65+AV65</f>
        <v>6</v>
      </c>
      <c r="AQ65" s="264"/>
      <c r="AR65" s="264"/>
      <c r="AS65" s="264">
        <v>2</v>
      </c>
      <c r="AT65" s="264"/>
      <c r="AU65" s="264"/>
      <c r="AV65" s="265">
        <v>4</v>
      </c>
      <c r="AW65" s="265"/>
      <c r="AX65" s="265">
        <v>4</v>
      </c>
      <c r="AY65" s="265"/>
      <c r="AZ65" s="265">
        <v>0</v>
      </c>
      <c r="BA65" s="265"/>
      <c r="BB65" s="264"/>
      <c r="BC65" s="264"/>
      <c r="BD65" s="352">
        <f>AV65</f>
        <v>4</v>
      </c>
      <c r="BE65" s="352"/>
      <c r="BF65" s="352"/>
      <c r="BG65" s="352"/>
      <c r="BH65" s="352"/>
      <c r="BI65" s="352"/>
      <c r="BJ65" s="352"/>
      <c r="BK65" s="352"/>
    </row>
    <row r="66" spans="1:63" ht="13.5" customHeight="1">
      <c r="A66" s="88" t="s">
        <v>189</v>
      </c>
      <c r="B66" s="263" t="s">
        <v>231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4"/>
      <c r="AE66" s="264"/>
      <c r="AF66" s="264"/>
      <c r="AG66" s="363">
        <v>4</v>
      </c>
      <c r="AH66" s="364"/>
      <c r="AI66" s="365"/>
      <c r="AJ66" s="264"/>
      <c r="AK66" s="264"/>
      <c r="AL66" s="264"/>
      <c r="AM66" s="264"/>
      <c r="AN66" s="264"/>
      <c r="AO66" s="264"/>
      <c r="AP66" s="264">
        <f t="shared" si="10"/>
        <v>6</v>
      </c>
      <c r="AQ66" s="264"/>
      <c r="AR66" s="264"/>
      <c r="AS66" s="264">
        <v>2</v>
      </c>
      <c r="AT66" s="264"/>
      <c r="AU66" s="264"/>
      <c r="AV66" s="265">
        <v>4</v>
      </c>
      <c r="AW66" s="265"/>
      <c r="AX66" s="265">
        <v>0</v>
      </c>
      <c r="AY66" s="265"/>
      <c r="AZ66" s="265">
        <v>4</v>
      </c>
      <c r="BA66" s="265"/>
      <c r="BB66" s="264"/>
      <c r="BC66" s="264"/>
      <c r="BD66" s="352"/>
      <c r="BE66" s="352"/>
      <c r="BF66" s="352">
        <f>AV66</f>
        <v>4</v>
      </c>
      <c r="BG66" s="352"/>
      <c r="BH66" s="352"/>
      <c r="BI66" s="352"/>
      <c r="BJ66" s="352"/>
      <c r="BK66" s="352"/>
    </row>
    <row r="67" spans="1:63" ht="17.25" customHeight="1">
      <c r="A67" s="87" t="s">
        <v>190</v>
      </c>
      <c r="B67" s="263" t="s">
        <v>164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4"/>
      <c r="AE67" s="264"/>
      <c r="AF67" s="264"/>
      <c r="AG67" s="363">
        <v>5</v>
      </c>
      <c r="AH67" s="364"/>
      <c r="AI67" s="365"/>
      <c r="AJ67" s="264"/>
      <c r="AK67" s="264"/>
      <c r="AL67" s="264"/>
      <c r="AM67" s="264"/>
      <c r="AN67" s="264"/>
      <c r="AO67" s="264"/>
      <c r="AP67" s="264">
        <f t="shared" si="10"/>
        <v>12</v>
      </c>
      <c r="AQ67" s="264"/>
      <c r="AR67" s="264"/>
      <c r="AS67" s="264">
        <v>4</v>
      </c>
      <c r="AT67" s="264"/>
      <c r="AU67" s="264"/>
      <c r="AV67" s="265">
        <v>8</v>
      </c>
      <c r="AW67" s="265"/>
      <c r="AX67" s="265">
        <v>8</v>
      </c>
      <c r="AY67" s="265"/>
      <c r="AZ67" s="265">
        <v>0</v>
      </c>
      <c r="BA67" s="265"/>
      <c r="BB67" s="264"/>
      <c r="BC67" s="264"/>
      <c r="BD67" s="352"/>
      <c r="BE67" s="352"/>
      <c r="BF67" s="352"/>
      <c r="BG67" s="352"/>
      <c r="BH67" s="352">
        <f>AV67</f>
        <v>8</v>
      </c>
      <c r="BI67" s="352"/>
      <c r="BJ67" s="352"/>
      <c r="BK67" s="352"/>
    </row>
    <row r="68" spans="1:63" ht="13.5" customHeight="1">
      <c r="A68" s="87" t="s">
        <v>191</v>
      </c>
      <c r="B68" s="263" t="s">
        <v>232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4"/>
      <c r="AE68" s="264"/>
      <c r="AF68" s="264"/>
      <c r="AG68" s="363">
        <v>4</v>
      </c>
      <c r="AH68" s="364"/>
      <c r="AI68" s="365"/>
      <c r="AJ68" s="264"/>
      <c r="AK68" s="264"/>
      <c r="AL68" s="264"/>
      <c r="AM68" s="264"/>
      <c r="AN68" s="264"/>
      <c r="AO68" s="264"/>
      <c r="AP68" s="264">
        <f t="shared" si="10"/>
        <v>8</v>
      </c>
      <c r="AQ68" s="264"/>
      <c r="AR68" s="264"/>
      <c r="AS68" s="264">
        <v>2</v>
      </c>
      <c r="AT68" s="264"/>
      <c r="AU68" s="264"/>
      <c r="AV68" s="265">
        <v>6</v>
      </c>
      <c r="AW68" s="265"/>
      <c r="AX68" s="265">
        <v>0</v>
      </c>
      <c r="AY68" s="265"/>
      <c r="AZ68" s="265">
        <v>6</v>
      </c>
      <c r="BA68" s="265"/>
      <c r="BB68" s="264"/>
      <c r="BC68" s="264"/>
      <c r="BD68" s="352"/>
      <c r="BE68" s="352"/>
      <c r="BF68" s="352">
        <f>AV68</f>
        <v>6</v>
      </c>
      <c r="BG68" s="352"/>
      <c r="BH68" s="352"/>
      <c r="BI68" s="352"/>
      <c r="BJ68" s="352"/>
      <c r="BK68" s="352"/>
    </row>
    <row r="69" spans="1:63" ht="27.75" customHeight="1">
      <c r="A69" s="210" t="s">
        <v>268</v>
      </c>
      <c r="B69" s="335" t="s">
        <v>269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7"/>
      <c r="AD69" s="256"/>
      <c r="AE69" s="271"/>
      <c r="AF69" s="257"/>
      <c r="AG69" s="278">
        <v>4</v>
      </c>
      <c r="AH69" s="279"/>
      <c r="AI69" s="280"/>
      <c r="AJ69" s="256"/>
      <c r="AK69" s="271"/>
      <c r="AL69" s="257"/>
      <c r="AM69" s="256"/>
      <c r="AN69" s="271"/>
      <c r="AO69" s="257"/>
      <c r="AP69" s="256"/>
      <c r="AQ69" s="271"/>
      <c r="AR69" s="257"/>
      <c r="AS69" s="256"/>
      <c r="AT69" s="271"/>
      <c r="AU69" s="257"/>
      <c r="AV69" s="272">
        <v>36</v>
      </c>
      <c r="AW69" s="273"/>
      <c r="AX69" s="272"/>
      <c r="AY69" s="273"/>
      <c r="AZ69" s="272"/>
      <c r="BA69" s="273"/>
      <c r="BB69" s="272"/>
      <c r="BC69" s="273"/>
      <c r="BD69" s="285"/>
      <c r="BE69" s="286"/>
      <c r="BF69" s="285">
        <v>36</v>
      </c>
      <c r="BG69" s="286"/>
      <c r="BH69" s="285"/>
      <c r="BI69" s="286"/>
      <c r="BJ69" s="285"/>
      <c r="BK69" s="286"/>
    </row>
    <row r="70" spans="1:63" ht="27.75" customHeight="1">
      <c r="A70" s="210" t="s">
        <v>271</v>
      </c>
      <c r="B70" s="469" t="s">
        <v>311</v>
      </c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1"/>
      <c r="AD70" s="244"/>
      <c r="AE70" s="245"/>
      <c r="AF70" s="246"/>
      <c r="AG70" s="278">
        <v>5</v>
      </c>
      <c r="AH70" s="279"/>
      <c r="AI70" s="280"/>
      <c r="AJ70" s="278"/>
      <c r="AK70" s="279"/>
      <c r="AL70" s="280"/>
      <c r="AM70" s="256"/>
      <c r="AN70" s="271"/>
      <c r="AO70" s="257"/>
      <c r="AP70" s="256"/>
      <c r="AQ70" s="271"/>
      <c r="AR70" s="257"/>
      <c r="AS70" s="256"/>
      <c r="AT70" s="271"/>
      <c r="AU70" s="257"/>
      <c r="AV70" s="278">
        <v>72</v>
      </c>
      <c r="AW70" s="279"/>
      <c r="AX70" s="272"/>
      <c r="AY70" s="273"/>
      <c r="AZ70" s="272"/>
      <c r="BA70" s="273"/>
      <c r="BB70" s="272"/>
      <c r="BC70" s="273"/>
      <c r="BD70" s="272"/>
      <c r="BE70" s="273"/>
      <c r="BF70" s="272"/>
      <c r="BG70" s="273"/>
      <c r="BH70" s="272">
        <v>72</v>
      </c>
      <c r="BI70" s="273"/>
      <c r="BJ70" s="272"/>
      <c r="BK70" s="273"/>
    </row>
    <row r="71" spans="1:63" ht="9" customHeight="1">
      <c r="A71" s="385" t="s">
        <v>141</v>
      </c>
      <c r="B71" s="89" t="s">
        <v>237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388">
        <v>6</v>
      </c>
      <c r="AE71" s="389"/>
      <c r="AF71" s="390"/>
      <c r="AG71" s="388"/>
      <c r="AH71" s="389"/>
      <c r="AI71" s="390"/>
      <c r="AJ71" s="388"/>
      <c r="AK71" s="389"/>
      <c r="AL71" s="390"/>
      <c r="AM71" s="388"/>
      <c r="AN71" s="389"/>
      <c r="AO71" s="390"/>
      <c r="AP71" s="387">
        <f>AP73+AP76+AP78+AP81</f>
        <v>306</v>
      </c>
      <c r="AQ71" s="387"/>
      <c r="AR71" s="387"/>
      <c r="AS71" s="387">
        <f>AS73+AS76+AS78+AS81</f>
        <v>102</v>
      </c>
      <c r="AT71" s="387"/>
      <c r="AU71" s="387"/>
      <c r="AV71" s="387">
        <f>AV73+AV76+AV78+AV81</f>
        <v>204</v>
      </c>
      <c r="AW71" s="387"/>
      <c r="AX71" s="387">
        <f>AX73+AX76+AX78+AX81</f>
        <v>78</v>
      </c>
      <c r="AY71" s="387"/>
      <c r="AZ71" s="387">
        <f>AZ73+AZ76+AZ78+AZ81</f>
        <v>126</v>
      </c>
      <c r="BA71" s="387"/>
      <c r="BB71" s="387">
        <f>BB73+BB76+BB78+BB81</f>
        <v>0</v>
      </c>
      <c r="BC71" s="387"/>
      <c r="BD71" s="413">
        <f>BD73+BD76+BD78+BD81</f>
        <v>0</v>
      </c>
      <c r="BE71" s="414"/>
      <c r="BF71" s="413">
        <f>BF73+BF76+BF78+BF81</f>
        <v>0</v>
      </c>
      <c r="BG71" s="414"/>
      <c r="BH71" s="413">
        <f>BH73+BH76+BH78+BH81</f>
        <v>98</v>
      </c>
      <c r="BI71" s="414"/>
      <c r="BJ71" s="413">
        <f>BJ73+BJ76+BJ78+BJ81</f>
        <v>106</v>
      </c>
      <c r="BK71" s="414"/>
    </row>
    <row r="72" spans="1:63" ht="9" customHeight="1">
      <c r="A72" s="386"/>
      <c r="B72" s="92" t="s">
        <v>143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4"/>
      <c r="AD72" s="391"/>
      <c r="AE72" s="392"/>
      <c r="AF72" s="393"/>
      <c r="AG72" s="391"/>
      <c r="AH72" s="392"/>
      <c r="AI72" s="393"/>
      <c r="AJ72" s="391"/>
      <c r="AK72" s="392"/>
      <c r="AL72" s="393"/>
      <c r="AM72" s="391"/>
      <c r="AN72" s="392"/>
      <c r="AO72" s="393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415"/>
      <c r="BE72" s="416"/>
      <c r="BF72" s="415"/>
      <c r="BG72" s="416"/>
      <c r="BH72" s="415"/>
      <c r="BI72" s="416"/>
      <c r="BJ72" s="415"/>
      <c r="BK72" s="416"/>
    </row>
    <row r="73" spans="1:63" ht="10.5" customHeight="1">
      <c r="A73" s="86" t="s">
        <v>144</v>
      </c>
      <c r="B73" s="402" t="s">
        <v>236</v>
      </c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9"/>
      <c r="AE73" s="409"/>
      <c r="AF73" s="409"/>
      <c r="AG73" s="409">
        <v>5</v>
      </c>
      <c r="AH73" s="409"/>
      <c r="AI73" s="409"/>
      <c r="AJ73" s="402"/>
      <c r="AK73" s="402"/>
      <c r="AL73" s="402"/>
      <c r="AM73" s="402"/>
      <c r="AN73" s="402"/>
      <c r="AO73" s="402"/>
      <c r="AP73" s="267">
        <f>SUM(AP74:AR75)</f>
        <v>58</v>
      </c>
      <c r="AQ73" s="267"/>
      <c r="AR73" s="267"/>
      <c r="AS73" s="267">
        <f>SUM(AS74:AU75)</f>
        <v>20</v>
      </c>
      <c r="AT73" s="267"/>
      <c r="AU73" s="267"/>
      <c r="AV73" s="267">
        <f>SUM(AV74:AW75)</f>
        <v>38</v>
      </c>
      <c r="AW73" s="267"/>
      <c r="AX73" s="267">
        <f>SUM(AX74:AY75)</f>
        <v>20</v>
      </c>
      <c r="AY73" s="267"/>
      <c r="AZ73" s="267">
        <f>SUM(AZ74:BA75)</f>
        <v>18</v>
      </c>
      <c r="BA73" s="267"/>
      <c r="BB73" s="267">
        <f t="shared" ref="BB73" si="11">SUM(BB74:BC75)</f>
        <v>0</v>
      </c>
      <c r="BC73" s="267"/>
      <c r="BD73" s="267">
        <f t="shared" ref="BD73" si="12">SUM(BD74:BE75)</f>
        <v>0</v>
      </c>
      <c r="BE73" s="267"/>
      <c r="BF73" s="267">
        <f t="shared" ref="BF73" si="13">SUM(BF74:BG75)</f>
        <v>0</v>
      </c>
      <c r="BG73" s="267"/>
      <c r="BH73" s="267">
        <f>SUM(BH74:BI75)</f>
        <v>38</v>
      </c>
      <c r="BI73" s="267"/>
      <c r="BJ73" s="267">
        <f t="shared" ref="BJ73" si="14">SUM(BJ74:BK75)</f>
        <v>0</v>
      </c>
      <c r="BK73" s="267"/>
    </row>
    <row r="74" spans="1:63" ht="16.5" customHeight="1">
      <c r="A74" s="87" t="s">
        <v>193</v>
      </c>
      <c r="B74" s="263" t="s">
        <v>242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4"/>
      <c r="AE74" s="264"/>
      <c r="AF74" s="264"/>
      <c r="AG74" s="363">
        <v>5</v>
      </c>
      <c r="AH74" s="364"/>
      <c r="AI74" s="365"/>
      <c r="AJ74" s="264"/>
      <c r="AK74" s="264"/>
      <c r="AL74" s="264"/>
      <c r="AM74" s="264"/>
      <c r="AN74" s="264"/>
      <c r="AO74" s="264"/>
      <c r="AP74" s="264">
        <f>AS74+AV74</f>
        <v>28</v>
      </c>
      <c r="AQ74" s="264"/>
      <c r="AR74" s="264"/>
      <c r="AS74" s="264">
        <v>10</v>
      </c>
      <c r="AT74" s="264"/>
      <c r="AU74" s="264"/>
      <c r="AV74" s="265">
        <f>AX74+AZ74</f>
        <v>18</v>
      </c>
      <c r="AW74" s="265"/>
      <c r="AX74" s="265">
        <v>8</v>
      </c>
      <c r="AY74" s="265"/>
      <c r="AZ74" s="265">
        <v>10</v>
      </c>
      <c r="BA74" s="265"/>
      <c r="BB74" s="264"/>
      <c r="BC74" s="264"/>
      <c r="BD74" s="352"/>
      <c r="BE74" s="352"/>
      <c r="BF74" s="352"/>
      <c r="BG74" s="352"/>
      <c r="BH74" s="352">
        <f>AV74</f>
        <v>18</v>
      </c>
      <c r="BI74" s="352"/>
      <c r="BJ74" s="352"/>
      <c r="BK74" s="352"/>
    </row>
    <row r="75" spans="1:63" ht="16.5" customHeight="1">
      <c r="A75" s="87" t="s">
        <v>194</v>
      </c>
      <c r="B75" s="263" t="s">
        <v>172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4"/>
      <c r="AE75" s="264"/>
      <c r="AF75" s="264"/>
      <c r="AG75" s="363">
        <v>5</v>
      </c>
      <c r="AH75" s="364"/>
      <c r="AI75" s="365"/>
      <c r="AJ75" s="264"/>
      <c r="AK75" s="264"/>
      <c r="AL75" s="264"/>
      <c r="AM75" s="264"/>
      <c r="AN75" s="264"/>
      <c r="AO75" s="264"/>
      <c r="AP75" s="264">
        <f>AS75+AV75</f>
        <v>30</v>
      </c>
      <c r="AQ75" s="264"/>
      <c r="AR75" s="264"/>
      <c r="AS75" s="264">
        <v>10</v>
      </c>
      <c r="AT75" s="264"/>
      <c r="AU75" s="264"/>
      <c r="AV75" s="265">
        <f>AX75+AZ75</f>
        <v>20</v>
      </c>
      <c r="AW75" s="265"/>
      <c r="AX75" s="265">
        <v>12</v>
      </c>
      <c r="AY75" s="265"/>
      <c r="AZ75" s="265">
        <v>8</v>
      </c>
      <c r="BA75" s="265"/>
      <c r="BB75" s="264"/>
      <c r="BC75" s="264"/>
      <c r="BD75" s="352"/>
      <c r="BE75" s="352"/>
      <c r="BF75" s="352"/>
      <c r="BG75" s="352"/>
      <c r="BH75" s="352">
        <f>AV75</f>
        <v>20</v>
      </c>
      <c r="BI75" s="352"/>
      <c r="BJ75" s="352"/>
      <c r="BK75" s="352"/>
    </row>
    <row r="76" spans="1:63" ht="10.5" customHeight="1">
      <c r="A76" s="86" t="s">
        <v>146</v>
      </c>
      <c r="B76" s="266" t="s">
        <v>147</v>
      </c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7"/>
      <c r="AE76" s="267"/>
      <c r="AF76" s="267"/>
      <c r="AG76" s="267">
        <v>6</v>
      </c>
      <c r="AH76" s="267"/>
      <c r="AI76" s="267"/>
      <c r="AJ76" s="446"/>
      <c r="AK76" s="447"/>
      <c r="AL76" s="448"/>
      <c r="AM76" s="266"/>
      <c r="AN76" s="266"/>
      <c r="AO76" s="266"/>
      <c r="AP76" s="267">
        <f>AP77</f>
        <v>104</v>
      </c>
      <c r="AQ76" s="267"/>
      <c r="AR76" s="267"/>
      <c r="AS76" s="267">
        <f>AS77</f>
        <v>34</v>
      </c>
      <c r="AT76" s="267"/>
      <c r="AU76" s="267"/>
      <c r="AV76" s="267">
        <f>AV77</f>
        <v>70</v>
      </c>
      <c r="AW76" s="267"/>
      <c r="AX76" s="267">
        <f>AX77</f>
        <v>10</v>
      </c>
      <c r="AY76" s="267"/>
      <c r="AZ76" s="267">
        <f t="shared" ref="AZ76" si="15">AZ77</f>
        <v>60</v>
      </c>
      <c r="BA76" s="267"/>
      <c r="BB76" s="267">
        <f t="shared" ref="BB76" si="16">BB77</f>
        <v>0</v>
      </c>
      <c r="BC76" s="267"/>
      <c r="BD76" s="267">
        <f t="shared" ref="BD76" si="17">BD77</f>
        <v>0</v>
      </c>
      <c r="BE76" s="267"/>
      <c r="BF76" s="267">
        <f t="shared" ref="BF76" si="18">BF77</f>
        <v>0</v>
      </c>
      <c r="BG76" s="267"/>
      <c r="BH76" s="267">
        <f t="shared" ref="BH76" si="19">BH77</f>
        <v>0</v>
      </c>
      <c r="BI76" s="267"/>
      <c r="BJ76" s="267">
        <f t="shared" ref="BJ76" si="20">BJ77</f>
        <v>70</v>
      </c>
      <c r="BK76" s="267"/>
    </row>
    <row r="77" spans="1:63" ht="12" customHeight="1">
      <c r="A77" s="87" t="s">
        <v>195</v>
      </c>
      <c r="B77" s="263" t="s">
        <v>234</v>
      </c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341"/>
      <c r="AE77" s="342"/>
      <c r="AF77" s="343"/>
      <c r="AG77" s="363">
        <v>6</v>
      </c>
      <c r="AH77" s="364"/>
      <c r="AI77" s="365"/>
      <c r="AJ77" s="264"/>
      <c r="AK77" s="264"/>
      <c r="AL77" s="264"/>
      <c r="AM77" s="264"/>
      <c r="AN77" s="264"/>
      <c r="AO77" s="264"/>
      <c r="AP77" s="264">
        <f>AS77+AV77</f>
        <v>104</v>
      </c>
      <c r="AQ77" s="264"/>
      <c r="AR77" s="264"/>
      <c r="AS77" s="264">
        <v>34</v>
      </c>
      <c r="AT77" s="264"/>
      <c r="AU77" s="264"/>
      <c r="AV77" s="265">
        <f>AX77+AZ77</f>
        <v>70</v>
      </c>
      <c r="AW77" s="265"/>
      <c r="AX77" s="265">
        <v>10</v>
      </c>
      <c r="AY77" s="265"/>
      <c r="AZ77" s="265">
        <v>60</v>
      </c>
      <c r="BA77" s="265"/>
      <c r="BB77" s="264"/>
      <c r="BC77" s="264"/>
      <c r="BD77" s="352"/>
      <c r="BE77" s="352"/>
      <c r="BF77" s="352"/>
      <c r="BG77" s="352"/>
      <c r="BH77" s="352"/>
      <c r="BI77" s="352"/>
      <c r="BJ77" s="352">
        <f>AV77</f>
        <v>70</v>
      </c>
      <c r="BK77" s="352"/>
    </row>
    <row r="78" spans="1:63" ht="10.5" customHeight="1">
      <c r="A78" s="86" t="s">
        <v>148</v>
      </c>
      <c r="B78" s="266" t="s">
        <v>238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7"/>
      <c r="AE78" s="267"/>
      <c r="AF78" s="267"/>
      <c r="AG78" s="267">
        <v>6</v>
      </c>
      <c r="AH78" s="267"/>
      <c r="AI78" s="267"/>
      <c r="AJ78" s="266"/>
      <c r="AK78" s="266"/>
      <c r="AL78" s="266"/>
      <c r="AM78" s="266"/>
      <c r="AN78" s="266"/>
      <c r="AO78" s="266"/>
      <c r="AP78" s="267">
        <f>SUM(AP79:AR80)</f>
        <v>102</v>
      </c>
      <c r="AQ78" s="267"/>
      <c r="AR78" s="267"/>
      <c r="AS78" s="267">
        <f>SUM(AS79:AU80)</f>
        <v>34</v>
      </c>
      <c r="AT78" s="267"/>
      <c r="AU78" s="267"/>
      <c r="AV78" s="267">
        <f>SUM(AV79:AW80)</f>
        <v>68</v>
      </c>
      <c r="AW78" s="267"/>
      <c r="AX78" s="267">
        <f>SUM(AX79:AY80)</f>
        <v>28</v>
      </c>
      <c r="AY78" s="267"/>
      <c r="AZ78" s="267">
        <f t="shared" ref="AZ78" si="21">SUM(AZ79:BA80)</f>
        <v>40</v>
      </c>
      <c r="BA78" s="267"/>
      <c r="BB78" s="267">
        <f t="shared" ref="BB78" si="22">SUM(BB79:BC80)</f>
        <v>0</v>
      </c>
      <c r="BC78" s="267"/>
      <c r="BD78" s="267">
        <f t="shared" ref="BD78" si="23">SUM(BD79:BE80)</f>
        <v>0</v>
      </c>
      <c r="BE78" s="267"/>
      <c r="BF78" s="267">
        <f t="shared" ref="BF78" si="24">SUM(BF79:BG80)</f>
        <v>0</v>
      </c>
      <c r="BG78" s="267"/>
      <c r="BH78" s="267">
        <f t="shared" ref="BH78" si="25">SUM(BH79:BI80)</f>
        <v>32</v>
      </c>
      <c r="BI78" s="267"/>
      <c r="BJ78" s="267">
        <f t="shared" ref="BJ78" si="26">SUM(BJ79:BK80)</f>
        <v>36</v>
      </c>
      <c r="BK78" s="267"/>
    </row>
    <row r="79" spans="1:63" ht="12.75" customHeight="1">
      <c r="A79" s="87" t="s">
        <v>196</v>
      </c>
      <c r="B79" s="263" t="s">
        <v>162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4"/>
      <c r="AE79" s="264"/>
      <c r="AF79" s="264"/>
      <c r="AG79" s="363">
        <v>6</v>
      </c>
      <c r="AH79" s="364"/>
      <c r="AI79" s="365"/>
      <c r="AJ79" s="264"/>
      <c r="AK79" s="264"/>
      <c r="AL79" s="264"/>
      <c r="AM79" s="264"/>
      <c r="AN79" s="264"/>
      <c r="AO79" s="264"/>
      <c r="AP79" s="264">
        <f>AS79+AV79</f>
        <v>54</v>
      </c>
      <c r="AQ79" s="264"/>
      <c r="AR79" s="264"/>
      <c r="AS79" s="264">
        <v>18</v>
      </c>
      <c r="AT79" s="264"/>
      <c r="AU79" s="264"/>
      <c r="AV79" s="265">
        <f>AX79+AZ79</f>
        <v>36</v>
      </c>
      <c r="AW79" s="265"/>
      <c r="AX79" s="265">
        <v>10</v>
      </c>
      <c r="AY79" s="265"/>
      <c r="AZ79" s="265">
        <v>26</v>
      </c>
      <c r="BA79" s="265"/>
      <c r="BB79" s="264"/>
      <c r="BC79" s="264"/>
      <c r="BD79" s="352"/>
      <c r="BE79" s="352"/>
      <c r="BF79" s="352"/>
      <c r="BG79" s="352"/>
      <c r="BH79" s="352"/>
      <c r="BI79" s="352"/>
      <c r="BJ79" s="352">
        <f>AV79</f>
        <v>36</v>
      </c>
      <c r="BK79" s="352"/>
    </row>
    <row r="80" spans="1:63" ht="11.25" customHeight="1">
      <c r="A80" s="87" t="s">
        <v>197</v>
      </c>
      <c r="B80" s="263" t="s">
        <v>243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4"/>
      <c r="AE80" s="264"/>
      <c r="AF80" s="264"/>
      <c r="AG80" s="363">
        <v>5</v>
      </c>
      <c r="AH80" s="364"/>
      <c r="AI80" s="365"/>
      <c r="AJ80" s="264"/>
      <c r="AK80" s="264"/>
      <c r="AL80" s="264"/>
      <c r="AM80" s="264"/>
      <c r="AN80" s="264"/>
      <c r="AO80" s="264"/>
      <c r="AP80" s="264">
        <f>AS80+AV80</f>
        <v>48</v>
      </c>
      <c r="AQ80" s="264"/>
      <c r="AR80" s="264"/>
      <c r="AS80" s="264">
        <f>AV80/2</f>
        <v>16</v>
      </c>
      <c r="AT80" s="264"/>
      <c r="AU80" s="264"/>
      <c r="AV80" s="265">
        <f>AX80+AZ80</f>
        <v>32</v>
      </c>
      <c r="AW80" s="265"/>
      <c r="AX80" s="265">
        <v>18</v>
      </c>
      <c r="AY80" s="265"/>
      <c r="AZ80" s="265">
        <v>14</v>
      </c>
      <c r="BA80" s="265"/>
      <c r="BB80" s="264"/>
      <c r="BC80" s="264"/>
      <c r="BD80" s="352"/>
      <c r="BE80" s="352"/>
      <c r="BF80" s="352"/>
      <c r="BG80" s="352"/>
      <c r="BH80" s="352">
        <f>AV80</f>
        <v>32</v>
      </c>
      <c r="BI80" s="352"/>
      <c r="BJ80" s="352"/>
      <c r="BK80" s="352"/>
    </row>
    <row r="81" spans="1:63" ht="11.25" customHeight="1">
      <c r="A81" s="86" t="s">
        <v>150</v>
      </c>
      <c r="B81" s="266" t="s">
        <v>239</v>
      </c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7"/>
      <c r="AE81" s="267"/>
      <c r="AF81" s="267"/>
      <c r="AG81" s="267">
        <v>6</v>
      </c>
      <c r="AH81" s="267"/>
      <c r="AI81" s="267"/>
      <c r="AJ81" s="266"/>
      <c r="AK81" s="266"/>
      <c r="AL81" s="266"/>
      <c r="AM81" s="266"/>
      <c r="AN81" s="266"/>
      <c r="AO81" s="266"/>
      <c r="AP81" s="267">
        <f>SUM(AP82:AR84)</f>
        <v>42</v>
      </c>
      <c r="AQ81" s="267"/>
      <c r="AR81" s="267"/>
      <c r="AS81" s="267">
        <f>SUM(AS82:AU84)</f>
        <v>14</v>
      </c>
      <c r="AT81" s="267"/>
      <c r="AU81" s="267"/>
      <c r="AV81" s="267">
        <f>SUM(AV82:AW84)</f>
        <v>28</v>
      </c>
      <c r="AW81" s="267"/>
      <c r="AX81" s="267">
        <f>SUM(AX82:AY84)</f>
        <v>20</v>
      </c>
      <c r="AY81" s="267"/>
      <c r="AZ81" s="267">
        <f t="shared" ref="AZ81" si="27">SUM(AZ82:BA84)</f>
        <v>8</v>
      </c>
      <c r="BA81" s="267"/>
      <c r="BB81" s="267">
        <f t="shared" ref="BB81" si="28">SUM(BB82:BC84)</f>
        <v>0</v>
      </c>
      <c r="BC81" s="267"/>
      <c r="BD81" s="267">
        <f t="shared" ref="BD81" si="29">SUM(BD82:BE84)</f>
        <v>0</v>
      </c>
      <c r="BE81" s="267"/>
      <c r="BF81" s="267">
        <f t="shared" ref="BF81" si="30">SUM(BF82:BG84)</f>
        <v>0</v>
      </c>
      <c r="BG81" s="267"/>
      <c r="BH81" s="267">
        <f>SUM(BH82:BI84)</f>
        <v>28</v>
      </c>
      <c r="BI81" s="267"/>
      <c r="BJ81" s="267">
        <f t="shared" ref="BJ81" si="31">SUM(BJ82:BK84)</f>
        <v>0</v>
      </c>
      <c r="BK81" s="267"/>
    </row>
    <row r="82" spans="1:63" ht="15" customHeight="1">
      <c r="A82" s="87" t="s">
        <v>198</v>
      </c>
      <c r="B82" s="263" t="s">
        <v>235</v>
      </c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4"/>
      <c r="AE82" s="264"/>
      <c r="AF82" s="264"/>
      <c r="AG82" s="363">
        <v>5</v>
      </c>
      <c r="AH82" s="364"/>
      <c r="AI82" s="365"/>
      <c r="AJ82" s="264"/>
      <c r="AK82" s="264"/>
      <c r="AL82" s="264"/>
      <c r="AM82" s="264"/>
      <c r="AN82" s="264"/>
      <c r="AO82" s="264"/>
      <c r="AP82" s="264">
        <f>AS82+AV82</f>
        <v>18</v>
      </c>
      <c r="AQ82" s="264"/>
      <c r="AR82" s="264"/>
      <c r="AS82" s="264">
        <v>6</v>
      </c>
      <c r="AT82" s="264"/>
      <c r="AU82" s="264"/>
      <c r="AV82" s="265">
        <f>AX82+AZ82</f>
        <v>12</v>
      </c>
      <c r="AW82" s="265"/>
      <c r="AX82" s="265">
        <v>4</v>
      </c>
      <c r="AY82" s="265"/>
      <c r="AZ82" s="265">
        <v>8</v>
      </c>
      <c r="BA82" s="265"/>
      <c r="BB82" s="264"/>
      <c r="BC82" s="264"/>
      <c r="BD82" s="352"/>
      <c r="BE82" s="352"/>
      <c r="BF82" s="352"/>
      <c r="BG82" s="352"/>
      <c r="BH82" s="352">
        <f>AV82</f>
        <v>12</v>
      </c>
      <c r="BI82" s="352"/>
      <c r="BJ82" s="352"/>
      <c r="BK82" s="352"/>
    </row>
    <row r="83" spans="1:63" ht="15" customHeight="1">
      <c r="A83" s="87" t="s">
        <v>199</v>
      </c>
      <c r="B83" s="263" t="s">
        <v>244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4"/>
      <c r="AE83" s="264"/>
      <c r="AF83" s="264"/>
      <c r="AG83" s="363">
        <v>5</v>
      </c>
      <c r="AH83" s="364"/>
      <c r="AI83" s="365"/>
      <c r="AJ83" s="264"/>
      <c r="AK83" s="264"/>
      <c r="AL83" s="264"/>
      <c r="AM83" s="264"/>
      <c r="AN83" s="264"/>
      <c r="AO83" s="264"/>
      <c r="AP83" s="264">
        <f t="shared" ref="AP83:AP84" si="32">AS83+AV83</f>
        <v>24</v>
      </c>
      <c r="AQ83" s="264"/>
      <c r="AR83" s="264"/>
      <c r="AS83" s="264">
        <v>8</v>
      </c>
      <c r="AT83" s="264"/>
      <c r="AU83" s="264"/>
      <c r="AV83" s="265">
        <f>AX83+AZ83</f>
        <v>16</v>
      </c>
      <c r="AW83" s="265"/>
      <c r="AX83" s="265">
        <v>16</v>
      </c>
      <c r="AY83" s="265"/>
      <c r="AZ83" s="265">
        <v>0</v>
      </c>
      <c r="BA83" s="265"/>
      <c r="BB83" s="264"/>
      <c r="BC83" s="264"/>
      <c r="BD83" s="352"/>
      <c r="BE83" s="352"/>
      <c r="BF83" s="352"/>
      <c r="BG83" s="352"/>
      <c r="BH83" s="352">
        <f>AV83</f>
        <v>16</v>
      </c>
      <c r="BI83" s="352"/>
      <c r="BJ83" s="352"/>
      <c r="BK83" s="352"/>
    </row>
    <row r="84" spans="1:63" ht="15" customHeight="1">
      <c r="A84" s="87" t="s">
        <v>200</v>
      </c>
      <c r="B84" s="263" t="s">
        <v>170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4"/>
      <c r="AE84" s="264"/>
      <c r="AF84" s="264"/>
      <c r="AG84" s="363"/>
      <c r="AH84" s="364"/>
      <c r="AI84" s="365"/>
      <c r="AJ84" s="264"/>
      <c r="AK84" s="264"/>
      <c r="AL84" s="264"/>
      <c r="AM84" s="264">
        <v>6</v>
      </c>
      <c r="AN84" s="264"/>
      <c r="AO84" s="264"/>
      <c r="AP84" s="264">
        <f t="shared" si="32"/>
        <v>0</v>
      </c>
      <c r="AQ84" s="264"/>
      <c r="AR84" s="264"/>
      <c r="AS84" s="341">
        <v>0</v>
      </c>
      <c r="AT84" s="342"/>
      <c r="AU84" s="343"/>
      <c r="AV84" s="106"/>
      <c r="AW84" s="107">
        <v>0</v>
      </c>
      <c r="AX84" s="106"/>
      <c r="AY84" s="107">
        <v>0</v>
      </c>
      <c r="AZ84" s="410">
        <v>0</v>
      </c>
      <c r="BA84" s="411"/>
      <c r="BB84" s="341">
        <v>0</v>
      </c>
      <c r="BC84" s="343"/>
      <c r="BD84" s="328"/>
      <c r="BE84" s="330"/>
      <c r="BF84" s="352"/>
      <c r="BG84" s="352"/>
      <c r="BH84" s="328"/>
      <c r="BI84" s="330"/>
      <c r="BJ84" s="352"/>
      <c r="BK84" s="352"/>
    </row>
    <row r="85" spans="1:63" ht="21.75" customHeight="1">
      <c r="A85" s="212" t="s">
        <v>271</v>
      </c>
      <c r="B85" s="406" t="s">
        <v>213</v>
      </c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8"/>
      <c r="AD85" s="256"/>
      <c r="AE85" s="271"/>
      <c r="AF85" s="257"/>
      <c r="AG85" s="278">
        <v>6</v>
      </c>
      <c r="AH85" s="279"/>
      <c r="AI85" s="280"/>
      <c r="AJ85" s="256"/>
      <c r="AK85" s="271"/>
      <c r="AL85" s="257"/>
      <c r="AM85" s="256"/>
      <c r="AN85" s="271"/>
      <c r="AO85" s="257"/>
      <c r="AP85" s="256"/>
      <c r="AQ85" s="271"/>
      <c r="AR85" s="257"/>
      <c r="AS85" s="256"/>
      <c r="AT85" s="271"/>
      <c r="AU85" s="257"/>
      <c r="AV85" s="272">
        <v>72</v>
      </c>
      <c r="AW85" s="273"/>
      <c r="AX85" s="256"/>
      <c r="AY85" s="257"/>
      <c r="AZ85" s="256"/>
      <c r="BA85" s="257"/>
      <c r="BB85" s="256"/>
      <c r="BC85" s="257"/>
      <c r="BD85" s="285"/>
      <c r="BE85" s="286"/>
      <c r="BF85" s="285"/>
      <c r="BG85" s="286"/>
      <c r="BH85" s="285">
        <v>72</v>
      </c>
      <c r="BI85" s="286"/>
      <c r="BJ85" s="285"/>
      <c r="BK85" s="286"/>
    </row>
    <row r="86" spans="1:63" ht="15" customHeight="1">
      <c r="A86" s="85" t="s">
        <v>152</v>
      </c>
      <c r="B86" s="274" t="s">
        <v>240</v>
      </c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377">
        <v>5</v>
      </c>
      <c r="AE86" s="379"/>
      <c r="AF86" s="378"/>
      <c r="AG86" s="377"/>
      <c r="AH86" s="379"/>
      <c r="AI86" s="378"/>
      <c r="AJ86" s="274"/>
      <c r="AK86" s="274"/>
      <c r="AL86" s="274"/>
      <c r="AM86" s="274"/>
      <c r="AN86" s="274"/>
      <c r="AO86" s="274"/>
      <c r="AP86" s="275">
        <f>AP87</f>
        <v>102</v>
      </c>
      <c r="AQ86" s="275"/>
      <c r="AR86" s="275"/>
      <c r="AS86" s="275">
        <f>AS87</f>
        <v>34</v>
      </c>
      <c r="AT86" s="275"/>
      <c r="AU86" s="275"/>
      <c r="AV86" s="275">
        <f>AV87</f>
        <v>68</v>
      </c>
      <c r="AW86" s="275"/>
      <c r="AX86" s="275">
        <v>0</v>
      </c>
      <c r="AY86" s="275"/>
      <c r="AZ86" s="275">
        <f>AZ87</f>
        <v>68</v>
      </c>
      <c r="BA86" s="275"/>
      <c r="BB86" s="275"/>
      <c r="BC86" s="275"/>
      <c r="BD86" s="275">
        <v>0</v>
      </c>
      <c r="BE86" s="275"/>
      <c r="BF86" s="275">
        <v>0</v>
      </c>
      <c r="BG86" s="275"/>
      <c r="BH86" s="275">
        <f>BH87</f>
        <v>68</v>
      </c>
      <c r="BI86" s="275"/>
      <c r="BJ86" s="275">
        <f>BJ87</f>
        <v>0</v>
      </c>
      <c r="BK86" s="275"/>
    </row>
    <row r="87" spans="1:63" ht="15" customHeight="1">
      <c r="A87" s="108" t="s">
        <v>270</v>
      </c>
      <c r="B87" s="276" t="s">
        <v>161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7"/>
      <c r="AE87" s="277"/>
      <c r="AF87" s="277"/>
      <c r="AG87" s="394">
        <v>5</v>
      </c>
      <c r="AH87" s="395"/>
      <c r="AI87" s="396"/>
      <c r="AJ87" s="277"/>
      <c r="AK87" s="277"/>
      <c r="AL87" s="277"/>
      <c r="AM87" s="277"/>
      <c r="AN87" s="277"/>
      <c r="AO87" s="277"/>
      <c r="AP87" s="277">
        <f>AS87+AV87</f>
        <v>102</v>
      </c>
      <c r="AQ87" s="277"/>
      <c r="AR87" s="277"/>
      <c r="AS87" s="277">
        <f>AV87/2</f>
        <v>34</v>
      </c>
      <c r="AT87" s="277"/>
      <c r="AU87" s="277"/>
      <c r="AV87" s="277">
        <v>68</v>
      </c>
      <c r="AW87" s="277"/>
      <c r="AX87" s="277">
        <v>0</v>
      </c>
      <c r="AY87" s="277"/>
      <c r="AZ87" s="277">
        <v>68</v>
      </c>
      <c r="BA87" s="277"/>
      <c r="BB87" s="277"/>
      <c r="BC87" s="277"/>
      <c r="BD87" s="412"/>
      <c r="BE87" s="412"/>
      <c r="BF87" s="412"/>
      <c r="BG87" s="412"/>
      <c r="BH87" s="412">
        <f>AV87</f>
        <v>68</v>
      </c>
      <c r="BI87" s="412"/>
      <c r="BJ87" s="412"/>
      <c r="BK87" s="412"/>
    </row>
    <row r="88" spans="1:63" ht="22.5" customHeight="1">
      <c r="A88" s="211" t="s">
        <v>268</v>
      </c>
      <c r="B88" s="406" t="s">
        <v>249</v>
      </c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8"/>
      <c r="AD88" s="256"/>
      <c r="AE88" s="271"/>
      <c r="AF88" s="257"/>
      <c r="AG88" s="278">
        <v>4</v>
      </c>
      <c r="AH88" s="279"/>
      <c r="AI88" s="280"/>
      <c r="AJ88" s="256"/>
      <c r="AK88" s="271"/>
      <c r="AL88" s="257"/>
      <c r="AM88" s="256"/>
      <c r="AN88" s="271"/>
      <c r="AO88" s="257"/>
      <c r="AP88" s="256"/>
      <c r="AQ88" s="271"/>
      <c r="AR88" s="257"/>
      <c r="AS88" s="256"/>
      <c r="AT88" s="271"/>
      <c r="AU88" s="257"/>
      <c r="AV88" s="256"/>
      <c r="AW88" s="257"/>
      <c r="AX88" s="256"/>
      <c r="AY88" s="257"/>
      <c r="AZ88" s="256"/>
      <c r="BA88" s="257"/>
      <c r="BB88" s="256"/>
      <c r="BC88" s="257"/>
      <c r="BD88" s="285"/>
      <c r="BE88" s="286"/>
      <c r="BF88" s="285">
        <v>36</v>
      </c>
      <c r="BG88" s="286"/>
      <c r="BH88" s="285"/>
      <c r="BI88" s="286"/>
      <c r="BJ88" s="285"/>
      <c r="BK88" s="286"/>
    </row>
    <row r="89" spans="1:63" ht="12.75" customHeight="1">
      <c r="A89" s="95"/>
      <c r="B89" s="281" t="s">
        <v>201</v>
      </c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103"/>
      <c r="AE89" s="104"/>
      <c r="AF89" s="105"/>
      <c r="AG89" s="103"/>
      <c r="AH89" s="104"/>
      <c r="AI89" s="105"/>
      <c r="AJ89" s="282"/>
      <c r="AK89" s="283"/>
      <c r="AL89" s="284"/>
      <c r="AM89" s="282"/>
      <c r="AN89" s="283"/>
      <c r="AO89" s="284"/>
      <c r="AP89" s="282">
        <f>AP90+AP95+AP97+AP103+AP106+AP108</f>
        <v>1026</v>
      </c>
      <c r="AQ89" s="283"/>
      <c r="AR89" s="284"/>
      <c r="AS89" s="282">
        <f>AS90+AS95+AS97+AS103+AS106+AS108</f>
        <v>342</v>
      </c>
      <c r="AT89" s="283"/>
      <c r="AU89" s="284"/>
      <c r="AV89" s="282">
        <f>AV90+AV95+AV97+AV103+AV106+AV108</f>
        <v>684</v>
      </c>
      <c r="AW89" s="284"/>
      <c r="AX89" s="282">
        <f>AX90+AX95+AX97+AX103+AX106+AX108</f>
        <v>284</v>
      </c>
      <c r="AY89" s="284"/>
      <c r="AZ89" s="282">
        <f>AZ90+AZ95+AZ97+AZ103+AZ106+AZ108</f>
        <v>380</v>
      </c>
      <c r="BA89" s="284"/>
      <c r="BB89" s="282">
        <f>BB90+BB95+BB97+BB103+BB106+BB108</f>
        <v>20</v>
      </c>
      <c r="BC89" s="284"/>
      <c r="BD89" s="282">
        <f>BD90+BD95+BD97+BD103+BD106+BD108</f>
        <v>174</v>
      </c>
      <c r="BE89" s="284"/>
      <c r="BF89" s="282">
        <f>BF90+BF95+BF97+BF103+BF106+BF108</f>
        <v>178</v>
      </c>
      <c r="BG89" s="284"/>
      <c r="BH89" s="282">
        <f>BH90+BH95+BH97+BH103+BH106+BH108</f>
        <v>248</v>
      </c>
      <c r="BI89" s="284"/>
      <c r="BJ89" s="282">
        <f>BJ90+BJ95+BJ97+BJ103+BJ106+BJ108</f>
        <v>84</v>
      </c>
      <c r="BK89" s="284"/>
    </row>
    <row r="90" spans="1:63">
      <c r="A90" s="86" t="s">
        <v>135</v>
      </c>
      <c r="B90" s="266" t="s">
        <v>136</v>
      </c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8">
        <v>5</v>
      </c>
      <c r="AE90" s="269"/>
      <c r="AF90" s="270"/>
      <c r="AG90" s="268"/>
      <c r="AH90" s="269"/>
      <c r="AI90" s="270"/>
      <c r="AJ90" s="266"/>
      <c r="AK90" s="266"/>
      <c r="AL90" s="266"/>
      <c r="AM90" s="266"/>
      <c r="AN90" s="266"/>
      <c r="AO90" s="266"/>
      <c r="AP90" s="267">
        <f>SUM(AP91:AR94)</f>
        <v>388</v>
      </c>
      <c r="AQ90" s="267"/>
      <c r="AR90" s="267"/>
      <c r="AS90" s="267">
        <f>SUM(AS91:AU94)</f>
        <v>128</v>
      </c>
      <c r="AT90" s="267"/>
      <c r="AU90" s="267"/>
      <c r="AV90" s="267">
        <f>SUM(AV91:AW94)</f>
        <v>260</v>
      </c>
      <c r="AW90" s="267"/>
      <c r="AX90" s="267">
        <f>SUM(AX91:AY94)</f>
        <v>110</v>
      </c>
      <c r="AY90" s="267"/>
      <c r="AZ90" s="267">
        <f>SUM(AZ91:BA94)</f>
        <v>150</v>
      </c>
      <c r="BA90" s="267"/>
      <c r="BB90" s="267"/>
      <c r="BC90" s="267"/>
      <c r="BD90" s="267">
        <f>SUM(BD91:BE94)</f>
        <v>110</v>
      </c>
      <c r="BE90" s="267"/>
      <c r="BF90" s="267">
        <f t="shared" ref="BF90" si="33">SUM(BF91:BG94)</f>
        <v>90</v>
      </c>
      <c r="BG90" s="267"/>
      <c r="BH90" s="267">
        <f t="shared" ref="BH90" si="34">SUM(BH91:BI94)</f>
        <v>60</v>
      </c>
      <c r="BI90" s="267"/>
      <c r="BJ90" s="267">
        <f t="shared" ref="BJ90" si="35">SUM(BJ91:BK94)</f>
        <v>0</v>
      </c>
      <c r="BK90" s="267"/>
    </row>
    <row r="91" spans="1:63">
      <c r="A91" s="87" t="s">
        <v>181</v>
      </c>
      <c r="B91" s="263" t="s">
        <v>228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4"/>
      <c r="AE91" s="264"/>
      <c r="AF91" s="264"/>
      <c r="AG91" s="363">
        <v>3</v>
      </c>
      <c r="AH91" s="364"/>
      <c r="AI91" s="365"/>
      <c r="AJ91" s="264"/>
      <c r="AK91" s="264"/>
      <c r="AL91" s="264"/>
      <c r="AM91" s="264"/>
      <c r="AN91" s="264"/>
      <c r="AO91" s="264"/>
      <c r="AP91" s="264">
        <f>AS91+AV91</f>
        <v>134</v>
      </c>
      <c r="AQ91" s="264"/>
      <c r="AR91" s="264"/>
      <c r="AS91" s="264">
        <v>44</v>
      </c>
      <c r="AT91" s="264"/>
      <c r="AU91" s="264"/>
      <c r="AV91" s="265">
        <f>AX91+AZ91</f>
        <v>90</v>
      </c>
      <c r="AW91" s="265"/>
      <c r="AX91" s="265">
        <v>30</v>
      </c>
      <c r="AY91" s="265"/>
      <c r="AZ91" s="265">
        <v>60</v>
      </c>
      <c r="BA91" s="265"/>
      <c r="BB91" s="264"/>
      <c r="BC91" s="264"/>
      <c r="BD91" s="352">
        <f>AV91</f>
        <v>90</v>
      </c>
      <c r="BE91" s="352"/>
      <c r="BF91" s="352"/>
      <c r="BG91" s="352"/>
      <c r="BH91" s="352"/>
      <c r="BI91" s="352"/>
      <c r="BJ91" s="352"/>
      <c r="BK91" s="352"/>
    </row>
    <row r="92" spans="1:63">
      <c r="A92" s="87" t="s">
        <v>182</v>
      </c>
      <c r="B92" s="263" t="s">
        <v>160</v>
      </c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4"/>
      <c r="AE92" s="264"/>
      <c r="AF92" s="264"/>
      <c r="AG92" s="363"/>
      <c r="AH92" s="364"/>
      <c r="AI92" s="365"/>
      <c r="AJ92" s="264"/>
      <c r="AK92" s="264"/>
      <c r="AL92" s="264"/>
      <c r="AM92" s="264">
        <v>4</v>
      </c>
      <c r="AN92" s="264"/>
      <c r="AO92" s="264"/>
      <c r="AP92" s="264">
        <f t="shared" ref="AP92:AP94" si="36">AS92+AV92</f>
        <v>134</v>
      </c>
      <c r="AQ92" s="264"/>
      <c r="AR92" s="264"/>
      <c r="AS92" s="264">
        <v>44</v>
      </c>
      <c r="AT92" s="264"/>
      <c r="AU92" s="264"/>
      <c r="AV92" s="265">
        <f>AX92+AZ92</f>
        <v>90</v>
      </c>
      <c r="AW92" s="265"/>
      <c r="AX92" s="265">
        <v>26</v>
      </c>
      <c r="AY92" s="265"/>
      <c r="AZ92" s="265">
        <v>64</v>
      </c>
      <c r="BA92" s="265"/>
      <c r="BB92" s="264"/>
      <c r="BC92" s="264"/>
      <c r="BD92" s="352"/>
      <c r="BE92" s="352"/>
      <c r="BF92" s="352">
        <f>AV92</f>
        <v>90</v>
      </c>
      <c r="BG92" s="352"/>
      <c r="BH92" s="352"/>
      <c r="BI92" s="352"/>
      <c r="BJ92" s="352"/>
      <c r="BK92" s="352"/>
    </row>
    <row r="93" spans="1:63">
      <c r="A93" s="87" t="s">
        <v>183</v>
      </c>
      <c r="B93" s="263" t="s">
        <v>171</v>
      </c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4"/>
      <c r="AE93" s="264"/>
      <c r="AF93" s="264"/>
      <c r="AG93" s="363"/>
      <c r="AH93" s="364"/>
      <c r="AI93" s="365"/>
      <c r="AJ93" s="264"/>
      <c r="AK93" s="264"/>
      <c r="AL93" s="264"/>
      <c r="AM93" s="264">
        <v>5</v>
      </c>
      <c r="AN93" s="264"/>
      <c r="AO93" s="264"/>
      <c r="AP93" s="264">
        <f t="shared" si="36"/>
        <v>90</v>
      </c>
      <c r="AQ93" s="264"/>
      <c r="AR93" s="264"/>
      <c r="AS93" s="264">
        <f t="shared" ref="AS93" si="37">AV93/2</f>
        <v>30</v>
      </c>
      <c r="AT93" s="264"/>
      <c r="AU93" s="264"/>
      <c r="AV93" s="265">
        <f t="shared" ref="AV93" si="38">AX93+AZ93</f>
        <v>60</v>
      </c>
      <c r="AW93" s="265"/>
      <c r="AX93" s="265">
        <v>40</v>
      </c>
      <c r="AY93" s="265"/>
      <c r="AZ93" s="265">
        <v>20</v>
      </c>
      <c r="BA93" s="265"/>
      <c r="BB93" s="264"/>
      <c r="BC93" s="264"/>
      <c r="BD93" s="352"/>
      <c r="BE93" s="352"/>
      <c r="BF93" s="352"/>
      <c r="BG93" s="352"/>
      <c r="BH93" s="352">
        <f>AV93</f>
        <v>60</v>
      </c>
      <c r="BI93" s="352"/>
      <c r="BJ93" s="352"/>
      <c r="BK93" s="352"/>
    </row>
    <row r="94" spans="1:63" ht="11.25" customHeight="1">
      <c r="A94" s="87" t="s">
        <v>204</v>
      </c>
      <c r="B94" s="263" t="s">
        <v>315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4"/>
      <c r="AE94" s="264"/>
      <c r="AF94" s="264"/>
      <c r="AG94" s="363">
        <v>3</v>
      </c>
      <c r="AH94" s="364"/>
      <c r="AI94" s="365"/>
      <c r="AJ94" s="264"/>
      <c r="AK94" s="264"/>
      <c r="AL94" s="264"/>
      <c r="AM94" s="264"/>
      <c r="AN94" s="264"/>
      <c r="AO94" s="264"/>
      <c r="AP94" s="264">
        <f t="shared" si="36"/>
        <v>30</v>
      </c>
      <c r="AQ94" s="264"/>
      <c r="AR94" s="264"/>
      <c r="AS94" s="264">
        <v>10</v>
      </c>
      <c r="AT94" s="264"/>
      <c r="AU94" s="264"/>
      <c r="AV94" s="265">
        <f>AX94+AZ94</f>
        <v>20</v>
      </c>
      <c r="AW94" s="265"/>
      <c r="AX94" s="265">
        <v>14</v>
      </c>
      <c r="AY94" s="265"/>
      <c r="AZ94" s="265">
        <v>6</v>
      </c>
      <c r="BA94" s="265"/>
      <c r="BB94" s="264"/>
      <c r="BC94" s="264"/>
      <c r="BD94" s="352">
        <f>AV94</f>
        <v>20</v>
      </c>
      <c r="BE94" s="352"/>
      <c r="BF94" s="352"/>
      <c r="BG94" s="352"/>
      <c r="BH94" s="352"/>
      <c r="BI94" s="352"/>
      <c r="BJ94" s="352"/>
      <c r="BK94" s="352"/>
    </row>
    <row r="95" spans="1:63" ht="12" customHeight="1">
      <c r="A95" s="86" t="s">
        <v>137</v>
      </c>
      <c r="B95" s="266" t="s">
        <v>138</v>
      </c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380">
        <v>5</v>
      </c>
      <c r="AH95" s="381"/>
      <c r="AI95" s="382"/>
      <c r="AJ95" s="380"/>
      <c r="AK95" s="381"/>
      <c r="AL95" s="382"/>
      <c r="AM95" s="266"/>
      <c r="AN95" s="266"/>
      <c r="AO95" s="266"/>
      <c r="AP95" s="267">
        <f>SUM(AP96:AR96)</f>
        <v>28</v>
      </c>
      <c r="AQ95" s="267"/>
      <c r="AR95" s="267"/>
      <c r="AS95" s="267">
        <f>SUM(AS96:AU96)</f>
        <v>10</v>
      </c>
      <c r="AT95" s="267"/>
      <c r="AU95" s="267"/>
      <c r="AV95" s="267">
        <f>AV96</f>
        <v>18</v>
      </c>
      <c r="AW95" s="267"/>
      <c r="AX95" s="267">
        <f>SUM(AX96:AY96)</f>
        <v>18</v>
      </c>
      <c r="AY95" s="267"/>
      <c r="AZ95" s="267">
        <f>SUM(AZ96:BA96)</f>
        <v>0</v>
      </c>
      <c r="BA95" s="267"/>
      <c r="BB95" s="267">
        <f>SUM(BB96:BC96)</f>
        <v>0</v>
      </c>
      <c r="BC95" s="267"/>
      <c r="BD95" s="267">
        <f>SUM(BD96:BD96)</f>
        <v>18</v>
      </c>
      <c r="BE95" s="267"/>
      <c r="BF95" s="267">
        <f>SUM(BF96:BF96)</f>
        <v>0</v>
      </c>
      <c r="BG95" s="267"/>
      <c r="BH95" s="267">
        <f>SUM(BH96:BH96)</f>
        <v>0</v>
      </c>
      <c r="BI95" s="267"/>
      <c r="BJ95" s="267">
        <f>SUM(BJ96:CB96)</f>
        <v>0</v>
      </c>
      <c r="BK95" s="267"/>
    </row>
    <row r="96" spans="1:63" ht="14.25" customHeight="1">
      <c r="A96" s="87" t="s">
        <v>185</v>
      </c>
      <c r="B96" s="403" t="s">
        <v>230</v>
      </c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5"/>
      <c r="AD96" s="264"/>
      <c r="AE96" s="264"/>
      <c r="AF96" s="264"/>
      <c r="AG96" s="363">
        <v>5</v>
      </c>
      <c r="AH96" s="364"/>
      <c r="AI96" s="365"/>
      <c r="AJ96" s="264"/>
      <c r="AK96" s="264"/>
      <c r="AL96" s="264"/>
      <c r="AM96" s="264"/>
      <c r="AN96" s="264"/>
      <c r="AO96" s="264"/>
      <c r="AP96" s="264">
        <f>AS96+AV96</f>
        <v>28</v>
      </c>
      <c r="AQ96" s="264"/>
      <c r="AR96" s="264"/>
      <c r="AS96" s="264">
        <v>10</v>
      </c>
      <c r="AT96" s="264"/>
      <c r="AU96" s="264"/>
      <c r="AV96" s="265">
        <f>AX96+AZ96</f>
        <v>18</v>
      </c>
      <c r="AW96" s="265"/>
      <c r="AX96" s="265">
        <v>18</v>
      </c>
      <c r="AY96" s="265"/>
      <c r="AZ96" s="265">
        <v>0</v>
      </c>
      <c r="BA96" s="265"/>
      <c r="BB96" s="264"/>
      <c r="BC96" s="264"/>
      <c r="BD96" s="352">
        <v>18</v>
      </c>
      <c r="BE96" s="352"/>
      <c r="BF96" s="352"/>
      <c r="BG96" s="352"/>
      <c r="BH96" s="352"/>
      <c r="BI96" s="352"/>
      <c r="BJ96" s="352"/>
      <c r="BK96" s="352"/>
    </row>
    <row r="97" spans="1:82">
      <c r="A97" s="86" t="s">
        <v>139</v>
      </c>
      <c r="B97" s="266" t="s">
        <v>140</v>
      </c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8">
        <v>5</v>
      </c>
      <c r="AE97" s="269"/>
      <c r="AF97" s="270"/>
      <c r="AG97" s="268"/>
      <c r="AH97" s="269"/>
      <c r="AI97" s="270"/>
      <c r="AJ97" s="266"/>
      <c r="AK97" s="266"/>
      <c r="AL97" s="266"/>
      <c r="AM97" s="266"/>
      <c r="AN97" s="266"/>
      <c r="AO97" s="266"/>
      <c r="AP97" s="267">
        <f>SUM(AP98:AR102)</f>
        <v>346</v>
      </c>
      <c r="AQ97" s="267"/>
      <c r="AR97" s="267"/>
      <c r="AS97" s="267">
        <f>SUM(AS98:AU102)</f>
        <v>116</v>
      </c>
      <c r="AT97" s="267"/>
      <c r="AU97" s="267"/>
      <c r="AV97" s="267">
        <f>SUM(AV98:AW102)</f>
        <v>230</v>
      </c>
      <c r="AW97" s="267"/>
      <c r="AX97" s="267">
        <f>SUM(AX98:AY102)</f>
        <v>76</v>
      </c>
      <c r="AY97" s="267"/>
      <c r="AZ97" s="267">
        <f>SUM(AZ98:BA102)</f>
        <v>154</v>
      </c>
      <c r="BA97" s="267"/>
      <c r="BB97" s="267"/>
      <c r="BC97" s="267"/>
      <c r="BD97" s="267">
        <f>SUM(BD98:BD102)</f>
        <v>46</v>
      </c>
      <c r="BE97" s="267"/>
      <c r="BF97" s="267">
        <f>SUM(BF98:BF102)</f>
        <v>88</v>
      </c>
      <c r="BG97" s="267"/>
      <c r="BH97" s="267">
        <f>SUM(BH98:BH102)</f>
        <v>96</v>
      </c>
      <c r="BI97" s="267"/>
      <c r="BJ97" s="267">
        <f>SUM(BJ98:BJ102)</f>
        <v>0</v>
      </c>
      <c r="BK97" s="267"/>
    </row>
    <row r="98" spans="1:82">
      <c r="A98" s="88" t="s">
        <v>187</v>
      </c>
      <c r="B98" s="263" t="s">
        <v>154</v>
      </c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4"/>
      <c r="AE98" s="264"/>
      <c r="AF98" s="264"/>
      <c r="AG98" s="264">
        <v>5</v>
      </c>
      <c r="AH98" s="264"/>
      <c r="AI98" s="264"/>
      <c r="AJ98" s="341"/>
      <c r="AK98" s="342"/>
      <c r="AL98" s="343"/>
      <c r="AM98" s="264"/>
      <c r="AN98" s="264"/>
      <c r="AO98" s="264"/>
      <c r="AP98" s="264">
        <f>AS98+AV98</f>
        <v>84</v>
      </c>
      <c r="AQ98" s="264"/>
      <c r="AR98" s="264"/>
      <c r="AS98" s="264">
        <f>AV98/2</f>
        <v>28</v>
      </c>
      <c r="AT98" s="264"/>
      <c r="AU98" s="264"/>
      <c r="AV98" s="265">
        <f>AX98+AZ98</f>
        <v>56</v>
      </c>
      <c r="AW98" s="265"/>
      <c r="AX98" s="265">
        <v>30</v>
      </c>
      <c r="AY98" s="265"/>
      <c r="AZ98" s="265">
        <v>26</v>
      </c>
      <c r="BA98" s="265"/>
      <c r="BB98" s="383"/>
      <c r="BC98" s="383"/>
      <c r="BD98" s="352"/>
      <c r="BE98" s="352"/>
      <c r="BF98" s="352"/>
      <c r="BG98" s="352"/>
      <c r="BH98" s="352">
        <f>AV98</f>
        <v>56</v>
      </c>
      <c r="BI98" s="352"/>
      <c r="BJ98" s="352"/>
      <c r="BK98" s="352"/>
    </row>
    <row r="99" spans="1:82">
      <c r="A99" s="88" t="s">
        <v>188</v>
      </c>
      <c r="B99" s="263" t="s">
        <v>265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4"/>
      <c r="AE99" s="264"/>
      <c r="AF99" s="264"/>
      <c r="AG99" s="264">
        <v>3</v>
      </c>
      <c r="AH99" s="264"/>
      <c r="AI99" s="264"/>
      <c r="AJ99" s="341"/>
      <c r="AK99" s="342"/>
      <c r="AL99" s="343"/>
      <c r="AM99" s="264"/>
      <c r="AN99" s="264"/>
      <c r="AO99" s="264"/>
      <c r="AP99" s="264">
        <f t="shared" ref="AP99:AP102" si="39">AS99+AV99</f>
        <v>70</v>
      </c>
      <c r="AQ99" s="264"/>
      <c r="AR99" s="264"/>
      <c r="AS99" s="264">
        <v>24</v>
      </c>
      <c r="AT99" s="264"/>
      <c r="AU99" s="264"/>
      <c r="AV99" s="265">
        <f t="shared" ref="AV99:AV102" si="40">AX99+AZ99</f>
        <v>46</v>
      </c>
      <c r="AW99" s="265"/>
      <c r="AX99" s="265">
        <v>36</v>
      </c>
      <c r="AY99" s="265"/>
      <c r="AZ99" s="265">
        <v>10</v>
      </c>
      <c r="BA99" s="265"/>
      <c r="BB99" s="383"/>
      <c r="BC99" s="383"/>
      <c r="BD99" s="352">
        <f>AV99</f>
        <v>46</v>
      </c>
      <c r="BE99" s="352"/>
      <c r="BF99" s="352"/>
      <c r="BG99" s="352"/>
      <c r="BH99" s="352"/>
      <c r="BI99" s="352"/>
      <c r="BJ99" s="352"/>
      <c r="BK99" s="352"/>
    </row>
    <row r="100" spans="1:82" ht="12" customHeight="1">
      <c r="A100" s="88" t="s">
        <v>189</v>
      </c>
      <c r="B100" s="263" t="s">
        <v>231</v>
      </c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4"/>
      <c r="AE100" s="264"/>
      <c r="AF100" s="264"/>
      <c r="AG100" s="264">
        <v>4</v>
      </c>
      <c r="AH100" s="264"/>
      <c r="AI100" s="264"/>
      <c r="AJ100" s="341"/>
      <c r="AK100" s="342"/>
      <c r="AL100" s="343"/>
      <c r="AM100" s="264"/>
      <c r="AN100" s="264"/>
      <c r="AO100" s="264"/>
      <c r="AP100" s="264">
        <f t="shared" si="39"/>
        <v>72</v>
      </c>
      <c r="AQ100" s="264"/>
      <c r="AR100" s="264"/>
      <c r="AS100" s="264">
        <f>AV100/2</f>
        <v>24</v>
      </c>
      <c r="AT100" s="264"/>
      <c r="AU100" s="264"/>
      <c r="AV100" s="265">
        <f t="shared" si="40"/>
        <v>48</v>
      </c>
      <c r="AW100" s="265"/>
      <c r="AX100" s="265">
        <v>0</v>
      </c>
      <c r="AY100" s="265"/>
      <c r="AZ100" s="265">
        <v>48</v>
      </c>
      <c r="BA100" s="265"/>
      <c r="BB100" s="383"/>
      <c r="BC100" s="383"/>
      <c r="BD100" s="352"/>
      <c r="BE100" s="352"/>
      <c r="BF100" s="352">
        <f>AV100</f>
        <v>48</v>
      </c>
      <c r="BG100" s="352"/>
      <c r="BH100" s="352"/>
      <c r="BI100" s="352"/>
      <c r="BJ100" s="352"/>
      <c r="BK100" s="352"/>
    </row>
    <row r="101" spans="1:82">
      <c r="A101" s="87" t="s">
        <v>190</v>
      </c>
      <c r="B101" s="263" t="s">
        <v>164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4"/>
      <c r="AE101" s="264"/>
      <c r="AF101" s="264"/>
      <c r="AG101" s="264">
        <v>5</v>
      </c>
      <c r="AH101" s="264"/>
      <c r="AI101" s="264"/>
      <c r="AJ101" s="341"/>
      <c r="AK101" s="342"/>
      <c r="AL101" s="343"/>
      <c r="AM101" s="264"/>
      <c r="AN101" s="264"/>
      <c r="AO101" s="264"/>
      <c r="AP101" s="264">
        <f t="shared" si="39"/>
        <v>60</v>
      </c>
      <c r="AQ101" s="264"/>
      <c r="AR101" s="264"/>
      <c r="AS101" s="264">
        <f>AV101/2</f>
        <v>20</v>
      </c>
      <c r="AT101" s="264"/>
      <c r="AU101" s="264"/>
      <c r="AV101" s="265">
        <f t="shared" si="40"/>
        <v>40</v>
      </c>
      <c r="AW101" s="265"/>
      <c r="AX101" s="265">
        <v>10</v>
      </c>
      <c r="AY101" s="265"/>
      <c r="AZ101" s="265">
        <v>30</v>
      </c>
      <c r="BA101" s="265"/>
      <c r="BB101" s="383"/>
      <c r="BC101" s="383"/>
      <c r="BD101" s="352"/>
      <c r="BE101" s="352"/>
      <c r="BF101" s="352"/>
      <c r="BG101" s="352"/>
      <c r="BH101" s="352">
        <v>40</v>
      </c>
      <c r="BI101" s="352"/>
      <c r="BJ101" s="352"/>
      <c r="BK101" s="352"/>
    </row>
    <row r="102" spans="1:82">
      <c r="A102" s="87" t="s">
        <v>191</v>
      </c>
      <c r="B102" s="263" t="s">
        <v>232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4"/>
      <c r="AE102" s="264"/>
      <c r="AF102" s="264"/>
      <c r="AG102" s="264">
        <v>4</v>
      </c>
      <c r="AH102" s="264"/>
      <c r="AI102" s="264"/>
      <c r="AJ102" s="341"/>
      <c r="AK102" s="342"/>
      <c r="AL102" s="343"/>
      <c r="AM102" s="264"/>
      <c r="AN102" s="264"/>
      <c r="AO102" s="264"/>
      <c r="AP102" s="264">
        <f t="shared" si="39"/>
        <v>60</v>
      </c>
      <c r="AQ102" s="264"/>
      <c r="AR102" s="264"/>
      <c r="AS102" s="264">
        <f>AV102/2</f>
        <v>20</v>
      </c>
      <c r="AT102" s="264"/>
      <c r="AU102" s="264"/>
      <c r="AV102" s="265">
        <f t="shared" si="40"/>
        <v>40</v>
      </c>
      <c r="AW102" s="265"/>
      <c r="AX102" s="265">
        <v>0</v>
      </c>
      <c r="AY102" s="265"/>
      <c r="AZ102" s="265">
        <v>40</v>
      </c>
      <c r="BA102" s="265"/>
      <c r="BB102" s="383"/>
      <c r="BC102" s="383"/>
      <c r="BD102" s="352"/>
      <c r="BE102" s="352"/>
      <c r="BF102" s="352">
        <f>AV102</f>
        <v>40</v>
      </c>
      <c r="BG102" s="352"/>
      <c r="BH102" s="352"/>
      <c r="BI102" s="352"/>
      <c r="BJ102" s="352"/>
      <c r="BK102" s="352"/>
    </row>
    <row r="103" spans="1:82" ht="9" customHeight="1">
      <c r="A103" s="86" t="s">
        <v>144</v>
      </c>
      <c r="B103" s="266" t="s">
        <v>145</v>
      </c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397">
        <v>5</v>
      </c>
      <c r="AH103" s="397"/>
      <c r="AI103" s="397"/>
      <c r="AJ103" s="397"/>
      <c r="AK103" s="397"/>
      <c r="AL103" s="397"/>
      <c r="AM103" s="266"/>
      <c r="AN103" s="266"/>
      <c r="AO103" s="266"/>
      <c r="AP103" s="267">
        <f>SUM(AP104:AR104)</f>
        <v>30</v>
      </c>
      <c r="AQ103" s="267"/>
      <c r="AR103" s="267"/>
      <c r="AS103" s="267">
        <f>SUM(AS104:AU104)</f>
        <v>10</v>
      </c>
      <c r="AT103" s="267"/>
      <c r="AU103" s="267"/>
      <c r="AV103" s="267">
        <f>SUM(AV104:AW104)</f>
        <v>20</v>
      </c>
      <c r="AW103" s="267"/>
      <c r="AX103" s="267">
        <f>SUM(AX104:AY104)</f>
        <v>20</v>
      </c>
      <c r="AY103" s="267"/>
      <c r="AZ103" s="267">
        <f>SUM(AZ104:BA104)</f>
        <v>0</v>
      </c>
      <c r="BA103" s="267"/>
      <c r="BB103" s="267"/>
      <c r="BC103" s="267"/>
      <c r="BD103" s="267">
        <f t="shared" ref="BD103" si="41">SUM(BD104)</f>
        <v>0</v>
      </c>
      <c r="BE103" s="267"/>
      <c r="BF103" s="267">
        <f t="shared" ref="BF103" si="42">SUM(BF104)</f>
        <v>0</v>
      </c>
      <c r="BG103" s="267"/>
      <c r="BH103" s="267">
        <f>SUM(BH104)</f>
        <v>20</v>
      </c>
      <c r="BI103" s="267"/>
      <c r="BJ103" s="267">
        <f>SUM(BJ104)</f>
        <v>0</v>
      </c>
      <c r="BK103" s="267"/>
      <c r="BO103" s="58">
        <f>14+14+126</f>
        <v>154</v>
      </c>
    </row>
    <row r="104" spans="1:82">
      <c r="A104" s="87" t="s">
        <v>194</v>
      </c>
      <c r="B104" s="263" t="s">
        <v>246</v>
      </c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4"/>
      <c r="AE104" s="264"/>
      <c r="AF104" s="264"/>
      <c r="AG104" s="363">
        <v>5</v>
      </c>
      <c r="AH104" s="364"/>
      <c r="AI104" s="365"/>
      <c r="AJ104" s="358"/>
      <c r="AK104" s="358"/>
      <c r="AL104" s="358"/>
      <c r="AM104" s="264"/>
      <c r="AN104" s="264"/>
      <c r="AO104" s="264"/>
      <c r="AP104" s="264">
        <f>AS104+AV104</f>
        <v>30</v>
      </c>
      <c r="AQ104" s="264"/>
      <c r="AR104" s="264"/>
      <c r="AS104" s="264">
        <v>10</v>
      </c>
      <c r="AT104" s="264"/>
      <c r="AU104" s="264"/>
      <c r="AV104" s="265">
        <v>20</v>
      </c>
      <c r="AW104" s="265"/>
      <c r="AX104" s="265">
        <v>20</v>
      </c>
      <c r="AY104" s="265"/>
      <c r="AZ104" s="265">
        <v>0</v>
      </c>
      <c r="BA104" s="265"/>
      <c r="BB104" s="383"/>
      <c r="BC104" s="383"/>
      <c r="BD104" s="352"/>
      <c r="BE104" s="352"/>
      <c r="BF104" s="352"/>
      <c r="BG104" s="352"/>
      <c r="BH104" s="352">
        <f>AX104</f>
        <v>20</v>
      </c>
      <c r="BI104" s="352"/>
      <c r="BJ104" s="352"/>
      <c r="BK104" s="352"/>
    </row>
    <row r="105" spans="1:82" hidden="1">
      <c r="A105" s="87" t="s">
        <v>195</v>
      </c>
      <c r="B105" s="263" t="s">
        <v>234</v>
      </c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4"/>
      <c r="AE105" s="264"/>
      <c r="AF105" s="264"/>
      <c r="AG105" s="363"/>
      <c r="AH105" s="364"/>
      <c r="AI105" s="365"/>
      <c r="AJ105" s="358"/>
      <c r="AK105" s="358"/>
      <c r="AL105" s="358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5"/>
      <c r="AW105" s="265"/>
      <c r="AX105" s="265"/>
      <c r="AY105" s="265"/>
      <c r="AZ105" s="265"/>
      <c r="BA105" s="265"/>
      <c r="BB105" s="383"/>
      <c r="BC105" s="383"/>
      <c r="BD105" s="352"/>
      <c r="BE105" s="352"/>
      <c r="BF105" s="352"/>
      <c r="BG105" s="352"/>
      <c r="BH105" s="352"/>
      <c r="BI105" s="352"/>
      <c r="BJ105" s="352"/>
      <c r="BK105" s="352"/>
    </row>
    <row r="106" spans="1:82" ht="9" customHeight="1">
      <c r="A106" s="86" t="s">
        <v>148</v>
      </c>
      <c r="B106" s="266" t="s">
        <v>149</v>
      </c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397">
        <v>6</v>
      </c>
      <c r="AH106" s="397"/>
      <c r="AI106" s="397"/>
      <c r="AJ106" s="397"/>
      <c r="AK106" s="397"/>
      <c r="AL106" s="397"/>
      <c r="AM106" s="266"/>
      <c r="AN106" s="266"/>
      <c r="AO106" s="266"/>
      <c r="AP106" s="267">
        <f>SUM(AP107)</f>
        <v>20</v>
      </c>
      <c r="AQ106" s="267"/>
      <c r="AR106" s="267"/>
      <c r="AS106" s="267">
        <f>SUM(AS107)</f>
        <v>6</v>
      </c>
      <c r="AT106" s="267"/>
      <c r="AU106" s="267"/>
      <c r="AV106" s="267">
        <f>AV107</f>
        <v>14</v>
      </c>
      <c r="AW106" s="267"/>
      <c r="AX106" s="267">
        <f>AX107</f>
        <v>0</v>
      </c>
      <c r="AY106" s="267"/>
      <c r="AZ106" s="267">
        <f>AZ107</f>
        <v>14</v>
      </c>
      <c r="BA106" s="267"/>
      <c r="BB106" s="267"/>
      <c r="BC106" s="267"/>
      <c r="BD106" s="267">
        <f>BD107</f>
        <v>0</v>
      </c>
      <c r="BE106" s="267"/>
      <c r="BF106" s="267">
        <f>BF107</f>
        <v>0</v>
      </c>
      <c r="BG106" s="267"/>
      <c r="BH106" s="267">
        <f>BH107</f>
        <v>0</v>
      </c>
      <c r="BI106" s="267"/>
      <c r="BJ106" s="267">
        <f>BJ107</f>
        <v>14</v>
      </c>
      <c r="BK106" s="267"/>
    </row>
    <row r="107" spans="1:82" ht="11.25" customHeight="1">
      <c r="A107" s="87" t="s">
        <v>196</v>
      </c>
      <c r="B107" s="263" t="s">
        <v>241</v>
      </c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4"/>
      <c r="AE107" s="264"/>
      <c r="AF107" s="264"/>
      <c r="AG107" s="363">
        <v>6</v>
      </c>
      <c r="AH107" s="364"/>
      <c r="AI107" s="365"/>
      <c r="AJ107" s="358"/>
      <c r="AK107" s="358"/>
      <c r="AL107" s="358"/>
      <c r="AM107" s="264"/>
      <c r="AN107" s="264"/>
      <c r="AO107" s="264"/>
      <c r="AP107" s="264">
        <f>AS107+AV107</f>
        <v>20</v>
      </c>
      <c r="AQ107" s="264"/>
      <c r="AR107" s="264"/>
      <c r="AS107" s="264">
        <v>6</v>
      </c>
      <c r="AT107" s="264"/>
      <c r="AU107" s="264"/>
      <c r="AV107" s="265">
        <f>AX107+AZ107</f>
        <v>14</v>
      </c>
      <c r="AW107" s="265"/>
      <c r="AX107" s="265">
        <v>0</v>
      </c>
      <c r="AY107" s="265"/>
      <c r="AZ107" s="265">
        <v>14</v>
      </c>
      <c r="BA107" s="265"/>
      <c r="BB107" s="383"/>
      <c r="BC107" s="383"/>
      <c r="BD107" s="352"/>
      <c r="BE107" s="352"/>
      <c r="BF107" s="352"/>
      <c r="BG107" s="352"/>
      <c r="BH107" s="352"/>
      <c r="BI107" s="352"/>
      <c r="BJ107" s="352">
        <v>14</v>
      </c>
      <c r="BK107" s="352"/>
    </row>
    <row r="108" spans="1:82">
      <c r="A108" s="86" t="s">
        <v>150</v>
      </c>
      <c r="B108" s="266" t="s">
        <v>151</v>
      </c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397">
        <v>5</v>
      </c>
      <c r="AH108" s="397"/>
      <c r="AI108" s="397"/>
      <c r="AJ108" s="397"/>
      <c r="AK108" s="397"/>
      <c r="AL108" s="397"/>
      <c r="AM108" s="266"/>
      <c r="AN108" s="266"/>
      <c r="AO108" s="266"/>
      <c r="AP108" s="267">
        <f>SUM(AP109:AR111)</f>
        <v>214</v>
      </c>
      <c r="AQ108" s="267"/>
      <c r="AR108" s="267"/>
      <c r="AS108" s="267">
        <f>SUM(AS109:AU111)</f>
        <v>72</v>
      </c>
      <c r="AT108" s="267"/>
      <c r="AU108" s="267"/>
      <c r="AV108" s="267">
        <f>AV109+AV110+AV111</f>
        <v>142</v>
      </c>
      <c r="AW108" s="267"/>
      <c r="AX108" s="267">
        <f>SUM(AX109:AY111)</f>
        <v>60</v>
      </c>
      <c r="AY108" s="267"/>
      <c r="AZ108" s="267">
        <f>SUM(AZ109:BA111)</f>
        <v>62</v>
      </c>
      <c r="BA108" s="267"/>
      <c r="BB108" s="267">
        <f>BB111</f>
        <v>20</v>
      </c>
      <c r="BC108" s="267"/>
      <c r="BD108" s="267">
        <f>SUM(BD109:BD111)</f>
        <v>0</v>
      </c>
      <c r="BE108" s="267"/>
      <c r="BF108" s="267">
        <f>SUM(BF109:BF111)</f>
        <v>0</v>
      </c>
      <c r="BG108" s="267"/>
      <c r="BH108" s="267">
        <f>SUM(BH109:BH111)</f>
        <v>72</v>
      </c>
      <c r="BI108" s="267"/>
      <c r="BJ108" s="267">
        <f>SUM(BJ109:BJ111)</f>
        <v>70</v>
      </c>
      <c r="BK108" s="267"/>
    </row>
    <row r="109" spans="1:82">
      <c r="A109" s="87" t="s">
        <v>198</v>
      </c>
      <c r="B109" s="263" t="s">
        <v>235</v>
      </c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4"/>
      <c r="AE109" s="264"/>
      <c r="AF109" s="264"/>
      <c r="AG109" s="363">
        <v>5</v>
      </c>
      <c r="AH109" s="364"/>
      <c r="AI109" s="365"/>
      <c r="AJ109" s="264"/>
      <c r="AK109" s="264"/>
      <c r="AL109" s="264"/>
      <c r="AM109" s="264"/>
      <c r="AN109" s="264"/>
      <c r="AO109" s="264"/>
      <c r="AP109" s="264">
        <f>AS109+AV109</f>
        <v>72</v>
      </c>
      <c r="AQ109" s="264"/>
      <c r="AR109" s="264"/>
      <c r="AS109" s="264">
        <f>AV109/2</f>
        <v>24</v>
      </c>
      <c r="AT109" s="264"/>
      <c r="AU109" s="264"/>
      <c r="AV109" s="265">
        <f>AX109+AZ109</f>
        <v>48</v>
      </c>
      <c r="AW109" s="265"/>
      <c r="AX109" s="265">
        <v>20</v>
      </c>
      <c r="AY109" s="265"/>
      <c r="AZ109" s="265">
        <v>28</v>
      </c>
      <c r="BA109" s="265"/>
      <c r="BB109" s="383"/>
      <c r="BC109" s="383"/>
      <c r="BD109" s="352"/>
      <c r="BE109" s="352"/>
      <c r="BF109" s="352"/>
      <c r="BG109" s="352"/>
      <c r="BH109" s="352">
        <v>48</v>
      </c>
      <c r="BI109" s="352"/>
      <c r="BJ109" s="352"/>
      <c r="BK109" s="352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</row>
    <row r="110" spans="1:82">
      <c r="A110" s="87" t="s">
        <v>199</v>
      </c>
      <c r="B110" s="263" t="s">
        <v>245</v>
      </c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4"/>
      <c r="AE110" s="264"/>
      <c r="AF110" s="264"/>
      <c r="AG110" s="363">
        <v>5</v>
      </c>
      <c r="AH110" s="364"/>
      <c r="AI110" s="365"/>
      <c r="AJ110" s="264"/>
      <c r="AK110" s="264"/>
      <c r="AL110" s="264"/>
      <c r="AM110" s="264"/>
      <c r="AN110" s="264"/>
      <c r="AO110" s="264"/>
      <c r="AP110" s="264">
        <f t="shared" ref="AP110:AP111" si="43">AS110+AV110</f>
        <v>36</v>
      </c>
      <c r="AQ110" s="264"/>
      <c r="AR110" s="264"/>
      <c r="AS110" s="264">
        <f>AV110/2</f>
        <v>12</v>
      </c>
      <c r="AT110" s="264"/>
      <c r="AU110" s="264"/>
      <c r="AV110" s="265">
        <f>AX110+AZ110</f>
        <v>24</v>
      </c>
      <c r="AW110" s="265"/>
      <c r="AX110" s="265">
        <v>0</v>
      </c>
      <c r="AY110" s="265"/>
      <c r="AZ110" s="265">
        <v>24</v>
      </c>
      <c r="BA110" s="265"/>
      <c r="BB110" s="383"/>
      <c r="BC110" s="383"/>
      <c r="BD110" s="352"/>
      <c r="BE110" s="352"/>
      <c r="BF110" s="352"/>
      <c r="BG110" s="352"/>
      <c r="BH110" s="352">
        <v>24</v>
      </c>
      <c r="BI110" s="352"/>
      <c r="BJ110" s="352"/>
      <c r="BK110" s="352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</row>
    <row r="111" spans="1:82">
      <c r="A111" s="87" t="s">
        <v>200</v>
      </c>
      <c r="B111" s="263" t="s">
        <v>170</v>
      </c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4"/>
      <c r="AE111" s="264"/>
      <c r="AF111" s="264"/>
      <c r="AG111" s="363"/>
      <c r="AH111" s="364"/>
      <c r="AI111" s="365"/>
      <c r="AJ111" s="264"/>
      <c r="AK111" s="264"/>
      <c r="AL111" s="264"/>
      <c r="AM111" s="264">
        <v>6</v>
      </c>
      <c r="AN111" s="264"/>
      <c r="AO111" s="264"/>
      <c r="AP111" s="264">
        <f t="shared" si="43"/>
        <v>106</v>
      </c>
      <c r="AQ111" s="264"/>
      <c r="AR111" s="264"/>
      <c r="AS111" s="264">
        <v>36</v>
      </c>
      <c r="AT111" s="264"/>
      <c r="AU111" s="264"/>
      <c r="AV111" s="265">
        <v>70</v>
      </c>
      <c r="AW111" s="265"/>
      <c r="AX111" s="265">
        <v>40</v>
      </c>
      <c r="AY111" s="265"/>
      <c r="AZ111" s="265">
        <v>10</v>
      </c>
      <c r="BA111" s="265"/>
      <c r="BB111" s="265">
        <v>20</v>
      </c>
      <c r="BC111" s="265"/>
      <c r="BD111" s="352"/>
      <c r="BE111" s="352"/>
      <c r="BF111" s="352"/>
      <c r="BG111" s="352"/>
      <c r="BH111" s="352"/>
      <c r="BI111" s="352"/>
      <c r="BJ111" s="352">
        <v>70</v>
      </c>
      <c r="BK111" s="352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</row>
    <row r="112" spans="1:82" ht="12.75" customHeight="1" thickBot="1">
      <c r="A112" s="109"/>
      <c r="B112" s="452" t="s">
        <v>93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4"/>
      <c r="AD112" s="437"/>
      <c r="AE112" s="437"/>
      <c r="AF112" s="437"/>
      <c r="AG112" s="456"/>
      <c r="AH112" s="457"/>
      <c r="AI112" s="458"/>
      <c r="AJ112" s="437"/>
      <c r="AK112" s="437"/>
      <c r="AL112" s="437"/>
      <c r="AM112" s="437"/>
      <c r="AN112" s="437"/>
      <c r="AO112" s="437"/>
      <c r="AP112" s="440">
        <v>3402</v>
      </c>
      <c r="AQ112" s="441"/>
      <c r="AR112" s="442"/>
      <c r="AS112" s="440">
        <v>1134</v>
      </c>
      <c r="AT112" s="441"/>
      <c r="AU112" s="442"/>
      <c r="AV112" s="440">
        <v>2268</v>
      </c>
      <c r="AW112" s="442"/>
      <c r="AX112" s="444"/>
      <c r="AY112" s="445"/>
      <c r="AZ112" s="444"/>
      <c r="BA112" s="445"/>
      <c r="BB112" s="444"/>
      <c r="BC112" s="445"/>
      <c r="BD112" s="444"/>
      <c r="BE112" s="445"/>
      <c r="BF112" s="444"/>
      <c r="BG112" s="445"/>
      <c r="BH112" s="444"/>
      <c r="BI112" s="445"/>
      <c r="BJ112" s="444"/>
      <c r="BK112" s="445"/>
      <c r="BL112" s="58">
        <f>1026+102+306+330</f>
        <v>1764</v>
      </c>
    </row>
    <row r="113" spans="1:64" ht="10.5" customHeight="1">
      <c r="A113" s="224" t="s">
        <v>210</v>
      </c>
      <c r="B113" s="449" t="s">
        <v>211</v>
      </c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1"/>
      <c r="AD113" s="455"/>
      <c r="AE113" s="455"/>
      <c r="AF113" s="455"/>
      <c r="AG113" s="459"/>
      <c r="AH113" s="460"/>
      <c r="AI113" s="461"/>
      <c r="AJ113" s="443"/>
      <c r="AK113" s="443"/>
      <c r="AL113" s="443"/>
      <c r="AM113" s="443"/>
      <c r="AN113" s="443"/>
      <c r="AO113" s="443"/>
      <c r="AP113" s="417" t="s">
        <v>247</v>
      </c>
      <c r="AQ113" s="418"/>
      <c r="AR113" s="419"/>
      <c r="AS113" s="420"/>
      <c r="AT113" s="421"/>
      <c r="AU113" s="422"/>
      <c r="AV113" s="417">
        <v>144</v>
      </c>
      <c r="AW113" s="419"/>
      <c r="AX113" s="417"/>
      <c r="AY113" s="419"/>
      <c r="AZ113" s="417"/>
      <c r="BA113" s="419"/>
      <c r="BB113" s="417"/>
      <c r="BC113" s="419"/>
      <c r="BD113" s="417"/>
      <c r="BE113" s="419"/>
      <c r="BF113" s="417"/>
      <c r="BG113" s="419"/>
      <c r="BH113" s="417"/>
      <c r="BI113" s="419"/>
      <c r="BJ113" s="417"/>
      <c r="BK113" s="467"/>
    </row>
    <row r="114" spans="1:64" ht="10.5" customHeight="1">
      <c r="A114" s="225"/>
      <c r="B114" s="226" t="s">
        <v>249</v>
      </c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8"/>
      <c r="AD114" s="261"/>
      <c r="AE114" s="322"/>
      <c r="AF114" s="262"/>
      <c r="AG114" s="261"/>
      <c r="AH114" s="322"/>
      <c r="AI114" s="262"/>
      <c r="AJ114" s="258"/>
      <c r="AK114" s="259"/>
      <c r="AL114" s="260"/>
      <c r="AM114" s="258"/>
      <c r="AN114" s="259"/>
      <c r="AO114" s="260"/>
      <c r="AP114" s="261" t="s">
        <v>303</v>
      </c>
      <c r="AQ114" s="322"/>
      <c r="AR114" s="262"/>
      <c r="AS114" s="258"/>
      <c r="AT114" s="259"/>
      <c r="AU114" s="260"/>
      <c r="AV114" s="261">
        <v>36</v>
      </c>
      <c r="AW114" s="262"/>
      <c r="AX114" s="261"/>
      <c r="AY114" s="262"/>
      <c r="AZ114" s="261"/>
      <c r="BA114" s="262"/>
      <c r="BB114" s="261"/>
      <c r="BC114" s="262"/>
      <c r="BD114" s="261"/>
      <c r="BE114" s="262"/>
      <c r="BF114" s="261" t="s">
        <v>303</v>
      </c>
      <c r="BG114" s="262"/>
      <c r="BH114" s="261"/>
      <c r="BI114" s="262"/>
      <c r="BJ114" s="261"/>
      <c r="BK114" s="288"/>
    </row>
    <row r="115" spans="1:64" ht="10.5" customHeight="1">
      <c r="A115" s="225"/>
      <c r="B115" s="226" t="s">
        <v>248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8"/>
      <c r="AD115" s="261"/>
      <c r="AE115" s="322"/>
      <c r="AF115" s="262"/>
      <c r="AG115" s="261"/>
      <c r="AH115" s="322"/>
      <c r="AI115" s="262"/>
      <c r="AJ115" s="258"/>
      <c r="AK115" s="259"/>
      <c r="AL115" s="260"/>
      <c r="AM115" s="258"/>
      <c r="AN115" s="259"/>
      <c r="AO115" s="260"/>
      <c r="AP115" s="261" t="s">
        <v>303</v>
      </c>
      <c r="AQ115" s="322"/>
      <c r="AR115" s="262"/>
      <c r="AS115" s="258"/>
      <c r="AT115" s="259"/>
      <c r="AU115" s="260"/>
      <c r="AV115" s="261">
        <v>36</v>
      </c>
      <c r="AW115" s="262"/>
      <c r="AX115" s="261"/>
      <c r="AY115" s="262"/>
      <c r="AZ115" s="261"/>
      <c r="BA115" s="262"/>
      <c r="BB115" s="261"/>
      <c r="BC115" s="262"/>
      <c r="BD115" s="261"/>
      <c r="BE115" s="262"/>
      <c r="BF115" s="261" t="s">
        <v>303</v>
      </c>
      <c r="BG115" s="262"/>
      <c r="BH115" s="261"/>
      <c r="BI115" s="262"/>
      <c r="BJ115" s="261"/>
      <c r="BK115" s="288"/>
    </row>
    <row r="116" spans="1:64" ht="12.75" customHeight="1">
      <c r="A116" s="225" t="s">
        <v>212</v>
      </c>
      <c r="B116" s="398" t="s">
        <v>313</v>
      </c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400"/>
      <c r="AD116" s="289"/>
      <c r="AE116" s="289"/>
      <c r="AF116" s="289"/>
      <c r="AG116" s="261"/>
      <c r="AH116" s="322"/>
      <c r="AI116" s="262"/>
      <c r="AJ116" s="401"/>
      <c r="AK116" s="401"/>
      <c r="AL116" s="401"/>
      <c r="AM116" s="401"/>
      <c r="AN116" s="401"/>
      <c r="AO116" s="401"/>
      <c r="AP116" s="258" t="s">
        <v>247</v>
      </c>
      <c r="AQ116" s="259"/>
      <c r="AR116" s="260"/>
      <c r="AS116" s="258"/>
      <c r="AT116" s="259"/>
      <c r="AU116" s="260"/>
      <c r="AV116" s="261">
        <v>72</v>
      </c>
      <c r="AW116" s="262"/>
      <c r="AX116" s="261"/>
      <c r="AY116" s="262"/>
      <c r="AZ116" s="261"/>
      <c r="BA116" s="262"/>
      <c r="BB116" s="261"/>
      <c r="BC116" s="262"/>
      <c r="BD116" s="261"/>
      <c r="BE116" s="262"/>
      <c r="BF116" s="261"/>
      <c r="BG116" s="262"/>
      <c r="BH116" s="261" t="s">
        <v>247</v>
      </c>
      <c r="BI116" s="262"/>
      <c r="BJ116" s="261"/>
      <c r="BK116" s="288"/>
    </row>
    <row r="117" spans="1:64" ht="12.75" customHeight="1">
      <c r="A117" s="225" t="s">
        <v>312</v>
      </c>
      <c r="B117" s="398" t="s">
        <v>314</v>
      </c>
      <c r="C117" s="399"/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400"/>
      <c r="AD117" s="289"/>
      <c r="AE117" s="289"/>
      <c r="AF117" s="289"/>
      <c r="AG117" s="238"/>
      <c r="AH117" s="240"/>
      <c r="AI117" s="239"/>
      <c r="AJ117" s="401"/>
      <c r="AK117" s="401"/>
      <c r="AL117" s="401"/>
      <c r="AM117" s="401"/>
      <c r="AN117" s="401"/>
      <c r="AO117" s="401"/>
      <c r="AP117" s="258" t="s">
        <v>247</v>
      </c>
      <c r="AQ117" s="259"/>
      <c r="AR117" s="260"/>
      <c r="AS117" s="241"/>
      <c r="AT117" s="242"/>
      <c r="AU117" s="243"/>
      <c r="AV117" s="261">
        <v>72</v>
      </c>
      <c r="AW117" s="262"/>
      <c r="AX117" s="238"/>
      <c r="AY117" s="239"/>
      <c r="AZ117" s="238"/>
      <c r="BA117" s="239"/>
      <c r="BB117" s="238"/>
      <c r="BC117" s="239"/>
      <c r="BD117" s="238"/>
      <c r="BE117" s="239"/>
      <c r="BF117" s="238"/>
      <c r="BG117" s="239"/>
      <c r="BH117" s="261"/>
      <c r="BI117" s="262"/>
      <c r="BJ117" s="261" t="s">
        <v>247</v>
      </c>
      <c r="BK117" s="262"/>
    </row>
    <row r="118" spans="1:64" ht="10.5" customHeight="1">
      <c r="A118" s="225" t="s">
        <v>214</v>
      </c>
      <c r="B118" s="398" t="s">
        <v>215</v>
      </c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399"/>
      <c r="AA118" s="399"/>
      <c r="AB118" s="399"/>
      <c r="AC118" s="400"/>
      <c r="AD118" s="289"/>
      <c r="AE118" s="289"/>
      <c r="AF118" s="289"/>
      <c r="AG118" s="261"/>
      <c r="AH118" s="322"/>
      <c r="AI118" s="262"/>
      <c r="AJ118" s="401"/>
      <c r="AK118" s="401"/>
      <c r="AL118" s="401"/>
      <c r="AM118" s="401"/>
      <c r="AN118" s="401"/>
      <c r="AO118" s="401"/>
      <c r="AP118" s="289" t="s">
        <v>216</v>
      </c>
      <c r="AQ118" s="289"/>
      <c r="AR118" s="289"/>
      <c r="AS118" s="258"/>
      <c r="AT118" s="259"/>
      <c r="AU118" s="260"/>
      <c r="AV118" s="261">
        <v>144</v>
      </c>
      <c r="AW118" s="262"/>
      <c r="AX118" s="261"/>
      <c r="AY118" s="262"/>
      <c r="AZ118" s="261"/>
      <c r="BA118" s="262"/>
      <c r="BB118" s="261"/>
      <c r="BC118" s="262"/>
      <c r="BD118" s="261"/>
      <c r="BE118" s="262"/>
      <c r="BF118" s="261"/>
      <c r="BG118" s="262"/>
      <c r="BH118" s="261"/>
      <c r="BI118" s="262"/>
      <c r="BJ118" s="261" t="s">
        <v>257</v>
      </c>
      <c r="BK118" s="288"/>
    </row>
    <row r="119" spans="1:64" ht="10.5" customHeight="1">
      <c r="A119" s="225" t="s">
        <v>217</v>
      </c>
      <c r="B119" s="398" t="s">
        <v>218</v>
      </c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  <c r="AC119" s="400"/>
      <c r="AD119" s="289"/>
      <c r="AE119" s="289"/>
      <c r="AF119" s="289"/>
      <c r="AG119" s="261"/>
      <c r="AH119" s="322"/>
      <c r="AI119" s="262"/>
      <c r="AJ119" s="401"/>
      <c r="AK119" s="401"/>
      <c r="AL119" s="401"/>
      <c r="AM119" s="401"/>
      <c r="AN119" s="401"/>
      <c r="AO119" s="401"/>
      <c r="AP119" s="261" t="s">
        <v>226</v>
      </c>
      <c r="AQ119" s="322"/>
      <c r="AR119" s="262"/>
      <c r="AS119" s="258"/>
      <c r="AT119" s="259"/>
      <c r="AU119" s="260"/>
      <c r="AV119" s="261">
        <v>216</v>
      </c>
      <c r="AW119" s="262"/>
      <c r="AX119" s="261"/>
      <c r="AY119" s="262"/>
      <c r="AZ119" s="261"/>
      <c r="BA119" s="262"/>
      <c r="BB119" s="261"/>
      <c r="BC119" s="262"/>
      <c r="BD119" s="261"/>
      <c r="BE119" s="262"/>
      <c r="BF119" s="261" t="s">
        <v>303</v>
      </c>
      <c r="BG119" s="262"/>
      <c r="BH119" s="261" t="s">
        <v>303</v>
      </c>
      <c r="BI119" s="262"/>
      <c r="BJ119" s="289" t="s">
        <v>303</v>
      </c>
      <c r="BK119" s="290"/>
    </row>
    <row r="120" spans="1:64" ht="10.5" customHeight="1">
      <c r="A120" s="225" t="s">
        <v>219</v>
      </c>
      <c r="B120" s="398" t="s">
        <v>220</v>
      </c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400"/>
      <c r="AD120" s="289"/>
      <c r="AE120" s="289"/>
      <c r="AF120" s="289"/>
      <c r="AG120" s="261"/>
      <c r="AH120" s="322"/>
      <c r="AI120" s="262"/>
      <c r="AJ120" s="401"/>
      <c r="AK120" s="401"/>
      <c r="AL120" s="401"/>
      <c r="AM120" s="401"/>
      <c r="AN120" s="401"/>
      <c r="AO120" s="401"/>
      <c r="AP120" s="261" t="s">
        <v>221</v>
      </c>
      <c r="AQ120" s="322"/>
      <c r="AR120" s="262"/>
      <c r="AS120" s="258"/>
      <c r="AT120" s="259"/>
      <c r="AU120" s="260"/>
      <c r="AV120" s="261">
        <v>432</v>
      </c>
      <c r="AW120" s="262"/>
      <c r="AX120" s="261"/>
      <c r="AY120" s="262"/>
      <c r="AZ120" s="261"/>
      <c r="BA120" s="262"/>
      <c r="BB120" s="261"/>
      <c r="BC120" s="262"/>
      <c r="BD120" s="261"/>
      <c r="BE120" s="262"/>
      <c r="BF120" s="261"/>
      <c r="BG120" s="262"/>
      <c r="BH120" s="261"/>
      <c r="BI120" s="262"/>
      <c r="BJ120" s="261" t="s">
        <v>258</v>
      </c>
      <c r="BK120" s="288"/>
    </row>
    <row r="121" spans="1:64" ht="10.5" customHeight="1">
      <c r="A121" s="229" t="s">
        <v>222</v>
      </c>
      <c r="B121" s="423" t="s">
        <v>223</v>
      </c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4"/>
      <c r="V121" s="424"/>
      <c r="W121" s="424"/>
      <c r="X121" s="424"/>
      <c r="Y121" s="424"/>
      <c r="Z121" s="424"/>
      <c r="AA121" s="424"/>
      <c r="AB121" s="424"/>
      <c r="AC121" s="425"/>
      <c r="AD121" s="289"/>
      <c r="AE121" s="289"/>
      <c r="AF121" s="289"/>
      <c r="AG121" s="261"/>
      <c r="AH121" s="322"/>
      <c r="AI121" s="262"/>
      <c r="AJ121" s="401"/>
      <c r="AK121" s="401"/>
      <c r="AL121" s="401"/>
      <c r="AM121" s="401"/>
      <c r="AN121" s="401"/>
      <c r="AO121" s="401"/>
      <c r="AP121" s="261" t="s">
        <v>216</v>
      </c>
      <c r="AQ121" s="322"/>
      <c r="AR121" s="262"/>
      <c r="AS121" s="258"/>
      <c r="AT121" s="259"/>
      <c r="AU121" s="260"/>
      <c r="AV121" s="261">
        <v>288</v>
      </c>
      <c r="AW121" s="262"/>
      <c r="AX121" s="261"/>
      <c r="AY121" s="262"/>
      <c r="AZ121" s="261"/>
      <c r="BA121" s="262"/>
      <c r="BB121" s="261"/>
      <c r="BC121" s="262"/>
      <c r="BD121" s="261"/>
      <c r="BE121" s="262"/>
      <c r="BF121" s="261"/>
      <c r="BG121" s="262"/>
      <c r="BH121" s="261"/>
      <c r="BI121" s="262"/>
      <c r="BJ121" s="261"/>
      <c r="BK121" s="288"/>
    </row>
    <row r="122" spans="1:64" ht="10.5" customHeight="1" thickBot="1">
      <c r="A122" s="230" t="s">
        <v>224</v>
      </c>
      <c r="B122" s="429" t="s">
        <v>225</v>
      </c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0"/>
      <c r="AC122" s="431"/>
      <c r="AD122" s="432"/>
      <c r="AE122" s="432"/>
      <c r="AF122" s="432"/>
      <c r="AG122" s="426"/>
      <c r="AH122" s="427"/>
      <c r="AI122" s="428"/>
      <c r="AJ122" s="433"/>
      <c r="AK122" s="433"/>
      <c r="AL122" s="433"/>
      <c r="AM122" s="433"/>
      <c r="AN122" s="433"/>
      <c r="AO122" s="433"/>
      <c r="AP122" s="426" t="s">
        <v>227</v>
      </c>
      <c r="AQ122" s="427"/>
      <c r="AR122" s="428"/>
      <c r="AS122" s="434"/>
      <c r="AT122" s="435"/>
      <c r="AU122" s="436"/>
      <c r="AV122" s="426">
        <v>72</v>
      </c>
      <c r="AW122" s="428"/>
      <c r="AX122" s="426"/>
      <c r="AY122" s="428"/>
      <c r="AZ122" s="426"/>
      <c r="BA122" s="428"/>
      <c r="BB122" s="426"/>
      <c r="BC122" s="428"/>
      <c r="BD122" s="426"/>
      <c r="BE122" s="428"/>
      <c r="BF122" s="426"/>
      <c r="BG122" s="428"/>
      <c r="BH122" s="426"/>
      <c r="BI122" s="428"/>
      <c r="BJ122" s="426"/>
      <c r="BK122" s="468"/>
    </row>
    <row r="123" spans="1:64" ht="12.75" customHeight="1">
      <c r="A123" s="253" t="s">
        <v>294</v>
      </c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5"/>
      <c r="BD123" s="439">
        <f>BD28</f>
        <v>612</v>
      </c>
      <c r="BE123" s="439"/>
      <c r="BF123" s="439">
        <f t="shared" ref="BF123" si="44">BF28</f>
        <v>684</v>
      </c>
      <c r="BG123" s="439"/>
      <c r="BH123" s="439">
        <f t="shared" ref="BH123" si="45">BH28</f>
        <v>612</v>
      </c>
      <c r="BI123" s="439"/>
      <c r="BJ123" s="439">
        <f t="shared" ref="BJ123" si="46">BJ28</f>
        <v>360</v>
      </c>
      <c r="BK123" s="439"/>
      <c r="BL123" s="96"/>
    </row>
    <row r="124" spans="1:64" ht="13.5" customHeight="1" thickBot="1">
      <c r="A124" s="250" t="s">
        <v>293</v>
      </c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2"/>
      <c r="BD124" s="438">
        <f>BD123/17</f>
        <v>36</v>
      </c>
      <c r="BE124" s="438"/>
      <c r="BF124" s="438">
        <f>BF123/19</f>
        <v>36</v>
      </c>
      <c r="BG124" s="438"/>
      <c r="BH124" s="438">
        <f>BH123/17</f>
        <v>36</v>
      </c>
      <c r="BI124" s="438"/>
      <c r="BJ124" s="438">
        <f>BJ123/10</f>
        <v>36</v>
      </c>
      <c r="BK124" s="438"/>
    </row>
    <row r="125" spans="1:64" ht="12.75">
      <c r="A125" s="291" t="s">
        <v>259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3"/>
      <c r="AX125" s="307" t="s">
        <v>251</v>
      </c>
      <c r="AY125" s="307"/>
      <c r="AZ125" s="307"/>
      <c r="BA125" s="307"/>
      <c r="BB125" s="307"/>
      <c r="BC125" s="307"/>
      <c r="BD125" s="314">
        <f>BD123</f>
        <v>612</v>
      </c>
      <c r="BE125" s="314"/>
      <c r="BF125" s="314">
        <f t="shared" ref="BF125" si="47">BF123</f>
        <v>684</v>
      </c>
      <c r="BG125" s="314"/>
      <c r="BH125" s="314">
        <f t="shared" ref="BH125" si="48">BH123</f>
        <v>612</v>
      </c>
      <c r="BI125" s="314"/>
      <c r="BJ125" s="314">
        <f t="shared" ref="BJ125" si="49">BJ123</f>
        <v>360</v>
      </c>
      <c r="BK125" s="317"/>
    </row>
    <row r="126" spans="1:64" ht="12.75">
      <c r="A126" s="294" t="s">
        <v>260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296"/>
      <c r="AX126" s="308" t="s">
        <v>252</v>
      </c>
      <c r="AY126" s="308"/>
      <c r="AZ126" s="308"/>
      <c r="BA126" s="308"/>
      <c r="BB126" s="308"/>
      <c r="BC126" s="308"/>
      <c r="BD126" s="315"/>
      <c r="BE126" s="315"/>
      <c r="BF126" s="315">
        <v>72</v>
      </c>
      <c r="BG126" s="315"/>
      <c r="BH126" s="315"/>
      <c r="BI126" s="315"/>
      <c r="BJ126" s="315"/>
      <c r="BK126" s="318"/>
    </row>
    <row r="127" spans="1:64" ht="12.75">
      <c r="A127" s="297" t="s">
        <v>261</v>
      </c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9"/>
      <c r="AX127" s="308" t="s">
        <v>253</v>
      </c>
      <c r="AY127" s="308"/>
      <c r="AZ127" s="308"/>
      <c r="BA127" s="308"/>
      <c r="BB127" s="308"/>
      <c r="BC127" s="308"/>
      <c r="BD127" s="316"/>
      <c r="BE127" s="316"/>
      <c r="BF127" s="316"/>
      <c r="BG127" s="316"/>
      <c r="BH127" s="316">
        <v>72</v>
      </c>
      <c r="BI127" s="316"/>
      <c r="BJ127" s="316">
        <v>72</v>
      </c>
      <c r="BK127" s="319"/>
    </row>
    <row r="128" spans="1:64" ht="12.75">
      <c r="A128" s="300" t="s">
        <v>262</v>
      </c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9"/>
      <c r="AX128" s="308" t="s">
        <v>254</v>
      </c>
      <c r="AY128" s="308"/>
      <c r="AZ128" s="308"/>
      <c r="BA128" s="308"/>
      <c r="BB128" s="308"/>
      <c r="BC128" s="308"/>
      <c r="BD128" s="316"/>
      <c r="BE128" s="316"/>
      <c r="BF128" s="316"/>
      <c r="BG128" s="316"/>
      <c r="BH128" s="316"/>
      <c r="BI128" s="316"/>
      <c r="BJ128" s="316">
        <v>144</v>
      </c>
      <c r="BK128" s="319"/>
    </row>
    <row r="129" spans="1:63" ht="12.75">
      <c r="A129" s="300" t="s">
        <v>263</v>
      </c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9"/>
      <c r="AX129" s="308" t="s">
        <v>281</v>
      </c>
      <c r="AY129" s="308"/>
      <c r="AZ129" s="308"/>
      <c r="BA129" s="308"/>
      <c r="BB129" s="308"/>
      <c r="BC129" s="308"/>
      <c r="BD129" s="301">
        <v>11</v>
      </c>
      <c r="BE129" s="301"/>
      <c r="BF129" s="301">
        <v>11</v>
      </c>
      <c r="BG129" s="301"/>
      <c r="BH129" s="301">
        <v>12</v>
      </c>
      <c r="BI129" s="301"/>
      <c r="BJ129" s="301">
        <v>6</v>
      </c>
      <c r="BK129" s="312"/>
    </row>
    <row r="130" spans="1:63" ht="12.75">
      <c r="A130" s="300" t="s">
        <v>264</v>
      </c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308" t="s">
        <v>283</v>
      </c>
      <c r="AY130" s="308"/>
      <c r="AZ130" s="308"/>
      <c r="BA130" s="308"/>
      <c r="BB130" s="308"/>
      <c r="BC130" s="308"/>
      <c r="BD130" s="301">
        <v>0</v>
      </c>
      <c r="BE130" s="301"/>
      <c r="BF130" s="301">
        <v>0</v>
      </c>
      <c r="BG130" s="301"/>
      <c r="BH130" s="301">
        <v>0</v>
      </c>
      <c r="BI130" s="301"/>
      <c r="BJ130" s="301">
        <v>0</v>
      </c>
      <c r="BK130" s="312"/>
    </row>
    <row r="131" spans="1:63" ht="11.25">
      <c r="A131" s="462"/>
      <c r="B131" s="320"/>
      <c r="C131" s="320"/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463"/>
      <c r="AX131" s="308" t="s">
        <v>255</v>
      </c>
      <c r="AY131" s="308"/>
      <c r="AZ131" s="308"/>
      <c r="BA131" s="308"/>
      <c r="BB131" s="308"/>
      <c r="BC131" s="308"/>
      <c r="BD131" s="301">
        <v>0</v>
      </c>
      <c r="BE131" s="301"/>
      <c r="BF131" s="302">
        <v>3</v>
      </c>
      <c r="BG131" s="301"/>
      <c r="BH131" s="301">
        <v>3</v>
      </c>
      <c r="BI131" s="301"/>
      <c r="BJ131" s="301">
        <v>2</v>
      </c>
      <c r="BK131" s="312"/>
    </row>
    <row r="132" spans="1:63" ht="13.5" thickBot="1">
      <c r="A132" s="464"/>
      <c r="B132" s="465"/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R132" s="465"/>
      <c r="AS132" s="465"/>
      <c r="AT132" s="465"/>
      <c r="AU132" s="465"/>
      <c r="AV132" s="465"/>
      <c r="AW132" s="466"/>
      <c r="AX132" s="309" t="s">
        <v>256</v>
      </c>
      <c r="AY132" s="310"/>
      <c r="AZ132" s="310"/>
      <c r="BA132" s="310"/>
      <c r="BB132" s="310"/>
      <c r="BC132" s="311"/>
      <c r="BD132" s="303">
        <f>BD125</f>
        <v>612</v>
      </c>
      <c r="BE132" s="303"/>
      <c r="BF132" s="304">
        <f>BF125+BF126</f>
        <v>756</v>
      </c>
      <c r="BG132" s="304"/>
      <c r="BH132" s="305">
        <f>BH125+BH127</f>
        <v>684</v>
      </c>
      <c r="BI132" s="306"/>
      <c r="BJ132" s="305">
        <f>BJ125+BJ128</f>
        <v>504</v>
      </c>
      <c r="BK132" s="313"/>
    </row>
    <row r="137" spans="1:63">
      <c r="AY137" s="287"/>
      <c r="AZ137" s="287"/>
    </row>
  </sheetData>
  <mergeCells count="1511">
    <mergeCell ref="B117:AC117"/>
    <mergeCell ref="AD117:AF117"/>
    <mergeCell ref="AJ117:AL117"/>
    <mergeCell ref="AM117:AO117"/>
    <mergeCell ref="BH117:BI117"/>
    <mergeCell ref="AV117:AW117"/>
    <mergeCell ref="AP117:AR117"/>
    <mergeCell ref="BJ117:BK117"/>
    <mergeCell ref="B29:AC29"/>
    <mergeCell ref="AD29:AF29"/>
    <mergeCell ref="AG29:AI29"/>
    <mergeCell ref="AJ29:AL29"/>
    <mergeCell ref="AM29:AO29"/>
    <mergeCell ref="AP29:AR29"/>
    <mergeCell ref="AS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AS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70:AC70"/>
    <mergeCell ref="AG70:AI70"/>
    <mergeCell ref="AJ70:AL70"/>
    <mergeCell ref="AM70:AO70"/>
    <mergeCell ref="AP70:AR70"/>
    <mergeCell ref="AS70:AU70"/>
    <mergeCell ref="AX70:AY70"/>
    <mergeCell ref="AV70:AW70"/>
    <mergeCell ref="AZ70:BA70"/>
    <mergeCell ref="BB70:BC70"/>
    <mergeCell ref="BD70:BE70"/>
    <mergeCell ref="BF70:BG70"/>
    <mergeCell ref="BH70:BI70"/>
    <mergeCell ref="BJ70:BK70"/>
    <mergeCell ref="AX28:AY28"/>
    <mergeCell ref="AZ28:BA28"/>
    <mergeCell ref="BB28:BC28"/>
    <mergeCell ref="BD28:BE28"/>
    <mergeCell ref="BF28:BG28"/>
    <mergeCell ref="BH28:BI28"/>
    <mergeCell ref="BJ28:BK28"/>
    <mergeCell ref="AS30:AU30"/>
    <mergeCell ref="AV30:AW30"/>
    <mergeCell ref="AX30:AY30"/>
    <mergeCell ref="AZ30:BA30"/>
    <mergeCell ref="BB30:BC30"/>
    <mergeCell ref="BD30:BE30"/>
    <mergeCell ref="BF30:BG30"/>
    <mergeCell ref="B62:AC62"/>
    <mergeCell ref="AD62:AF62"/>
    <mergeCell ref="AG62:AI62"/>
    <mergeCell ref="AJ62:AL62"/>
    <mergeCell ref="AM62:AO62"/>
    <mergeCell ref="AP62:AR62"/>
    <mergeCell ref="AS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49:AC49"/>
    <mergeCell ref="AD49:AF49"/>
    <mergeCell ref="AG49:AI49"/>
    <mergeCell ref="BH106:BI106"/>
    <mergeCell ref="BH101:BI101"/>
    <mergeCell ref="BH102:BI102"/>
    <mergeCell ref="BH94:BI94"/>
    <mergeCell ref="BH95:BI95"/>
    <mergeCell ref="BH79:BI79"/>
    <mergeCell ref="BB81:BC81"/>
    <mergeCell ref="AD73:AF73"/>
    <mergeCell ref="AZ74:BA74"/>
    <mergeCell ref="BJ95:BK95"/>
    <mergeCell ref="BJ92:BK92"/>
    <mergeCell ref="BJ91:BK91"/>
    <mergeCell ref="BH99:BI99"/>
    <mergeCell ref="BH100:BI100"/>
    <mergeCell ref="BF84:BG84"/>
    <mergeCell ref="BF81:BG81"/>
    <mergeCell ref="BF82:BG82"/>
    <mergeCell ref="BF83:BG83"/>
    <mergeCell ref="BH113:BI113"/>
    <mergeCell ref="BH114:BI114"/>
    <mergeCell ref="BH115:BI115"/>
    <mergeCell ref="BH116:BI116"/>
    <mergeCell ref="BH119:BI119"/>
    <mergeCell ref="BH120:BI120"/>
    <mergeCell ref="BH121:BI121"/>
    <mergeCell ref="BH122:BI122"/>
    <mergeCell ref="BJ112:BK112"/>
    <mergeCell ref="BJ113:BK113"/>
    <mergeCell ref="BJ114:BK114"/>
    <mergeCell ref="BJ115:BK115"/>
    <mergeCell ref="BJ121:BK121"/>
    <mergeCell ref="BJ122:BK122"/>
    <mergeCell ref="BB118:BC118"/>
    <mergeCell ref="BB119:BC119"/>
    <mergeCell ref="BB120:BC120"/>
    <mergeCell ref="BB121:BC121"/>
    <mergeCell ref="BB122:BC122"/>
    <mergeCell ref="BD112:BE112"/>
    <mergeCell ref="BD113:BE113"/>
    <mergeCell ref="BD114:BE114"/>
    <mergeCell ref="BD115:BE115"/>
    <mergeCell ref="BD116:BE116"/>
    <mergeCell ref="BD118:BE118"/>
    <mergeCell ref="BD119:BE119"/>
    <mergeCell ref="BD120:BE120"/>
    <mergeCell ref="BD121:BE121"/>
    <mergeCell ref="BD122:BE122"/>
    <mergeCell ref="BF112:BG112"/>
    <mergeCell ref="BF116:BG116"/>
    <mergeCell ref="BF119:BG119"/>
    <mergeCell ref="BF120:BG120"/>
    <mergeCell ref="BF121:BG121"/>
    <mergeCell ref="BF122:BG122"/>
    <mergeCell ref="A131:AW132"/>
    <mergeCell ref="AX130:BC130"/>
    <mergeCell ref="BD130:BE130"/>
    <mergeCell ref="BF130:BG130"/>
    <mergeCell ref="BH130:BI130"/>
    <mergeCell ref="BJ130:BK130"/>
    <mergeCell ref="BD69:BE69"/>
    <mergeCell ref="BH69:BI69"/>
    <mergeCell ref="BJ69:BK69"/>
    <mergeCell ref="AX112:AY112"/>
    <mergeCell ref="AX113:AY113"/>
    <mergeCell ref="AX114:AY114"/>
    <mergeCell ref="AX115:AY115"/>
    <mergeCell ref="AX116:AY116"/>
    <mergeCell ref="AX118:AY118"/>
    <mergeCell ref="AX119:AY119"/>
    <mergeCell ref="AX120:AY120"/>
    <mergeCell ref="AX121:AY121"/>
    <mergeCell ref="AX122:AY122"/>
    <mergeCell ref="AZ112:BA112"/>
    <mergeCell ref="AZ113:BA113"/>
    <mergeCell ref="AZ114:BA114"/>
    <mergeCell ref="AZ115:BA115"/>
    <mergeCell ref="AZ116:BA116"/>
    <mergeCell ref="AZ118:BA118"/>
    <mergeCell ref="AZ119:BA119"/>
    <mergeCell ref="BH112:BI112"/>
    <mergeCell ref="AZ121:BA121"/>
    <mergeCell ref="AZ122:BA122"/>
    <mergeCell ref="B113:AC113"/>
    <mergeCell ref="B112:AC112"/>
    <mergeCell ref="AD113:AF113"/>
    <mergeCell ref="AV109:AW109"/>
    <mergeCell ref="AX109:AY109"/>
    <mergeCell ref="AZ109:BA109"/>
    <mergeCell ref="AD109:AF109"/>
    <mergeCell ref="AJ109:AL109"/>
    <mergeCell ref="BB115:BC115"/>
    <mergeCell ref="BB116:BC116"/>
    <mergeCell ref="BF109:BG109"/>
    <mergeCell ref="BF110:BG110"/>
    <mergeCell ref="AG112:AI112"/>
    <mergeCell ref="AG113:AI113"/>
    <mergeCell ref="AG114:AI114"/>
    <mergeCell ref="BF103:BG103"/>
    <mergeCell ref="BF104:BG104"/>
    <mergeCell ref="BF105:BG105"/>
    <mergeCell ref="BF106:BG106"/>
    <mergeCell ref="BF107:BG107"/>
    <mergeCell ref="BF108:BG108"/>
    <mergeCell ref="BF111:BG111"/>
    <mergeCell ref="BD109:BE109"/>
    <mergeCell ref="BD110:BE110"/>
    <mergeCell ref="B111:AC111"/>
    <mergeCell ref="AP111:AR111"/>
    <mergeCell ref="BF113:BG113"/>
    <mergeCell ref="AD110:AF110"/>
    <mergeCell ref="AJ110:AL110"/>
    <mergeCell ref="AJ112:AL112"/>
    <mergeCell ref="AM112:AO112"/>
    <mergeCell ref="AJ113:AL113"/>
    <mergeCell ref="BB73:BC73"/>
    <mergeCell ref="AM82:AO82"/>
    <mergeCell ref="AD82:AF82"/>
    <mergeCell ref="AJ82:AL82"/>
    <mergeCell ref="AS82:AU82"/>
    <mergeCell ref="AV82:AW82"/>
    <mergeCell ref="AX82:AY82"/>
    <mergeCell ref="AZ82:BA82"/>
    <mergeCell ref="BB82:BC82"/>
    <mergeCell ref="BB78:BC78"/>
    <mergeCell ref="AP77:AR77"/>
    <mergeCell ref="AZ78:BA78"/>
    <mergeCell ref="BB76:BC76"/>
    <mergeCell ref="AD76:AF76"/>
    <mergeCell ref="AJ76:AL76"/>
    <mergeCell ref="AS77:AU77"/>
    <mergeCell ref="AV77:AW77"/>
    <mergeCell ref="AX77:AY77"/>
    <mergeCell ref="AZ81:BA81"/>
    <mergeCell ref="AZ80:BA80"/>
    <mergeCell ref="BB80:BC80"/>
    <mergeCell ref="AJ78:AL78"/>
    <mergeCell ref="AP76:AR76"/>
    <mergeCell ref="BB79:BC79"/>
    <mergeCell ref="AM113:AO113"/>
    <mergeCell ref="BB112:BC112"/>
    <mergeCell ref="BB113:BC113"/>
    <mergeCell ref="AG118:AI118"/>
    <mergeCell ref="AG119:AI119"/>
    <mergeCell ref="AG120:AI120"/>
    <mergeCell ref="AG103:AI103"/>
    <mergeCell ref="AG104:AI104"/>
    <mergeCell ref="AG105:AI105"/>
    <mergeCell ref="AG106:AI106"/>
    <mergeCell ref="AG107:AI107"/>
    <mergeCell ref="AG108:AI108"/>
    <mergeCell ref="AG109:AI109"/>
    <mergeCell ref="AX106:AY106"/>
    <mergeCell ref="AZ106:BA106"/>
    <mergeCell ref="AX105:AY105"/>
    <mergeCell ref="AZ105:BA105"/>
    <mergeCell ref="BB104:BC104"/>
    <mergeCell ref="AX104:AY104"/>
    <mergeCell ref="AZ104:BA104"/>
    <mergeCell ref="AS104:AU104"/>
    <mergeCell ref="AV104:AW104"/>
    <mergeCell ref="AM110:AO110"/>
    <mergeCell ref="AX111:AY111"/>
    <mergeCell ref="AM106:AO106"/>
    <mergeCell ref="AJ107:AL107"/>
    <mergeCell ref="AM107:AO107"/>
    <mergeCell ref="BB114:BC114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AG48:AI48"/>
    <mergeCell ref="AG50:AI50"/>
    <mergeCell ref="AG51:AI51"/>
    <mergeCell ref="AG52:AI52"/>
    <mergeCell ref="AG53:AI53"/>
    <mergeCell ref="AP103:AR103"/>
    <mergeCell ref="AS101:AU101"/>
    <mergeCell ref="BB99:BC99"/>
    <mergeCell ref="AP99:AR99"/>
    <mergeCell ref="AM99:AO99"/>
    <mergeCell ref="BB98:BC98"/>
    <mergeCell ref="BB97:BC97"/>
    <mergeCell ref="AM96:AO96"/>
    <mergeCell ref="BB96:BC96"/>
    <mergeCell ref="AZ96:BA96"/>
    <mergeCell ref="AG101:AI101"/>
    <mergeCell ref="AM101:AO101"/>
    <mergeCell ref="AM102:AO102"/>
    <mergeCell ref="AJ97:AL97"/>
    <mergeCell ref="BB75:BC75"/>
    <mergeCell ref="AP73:AR73"/>
    <mergeCell ref="AM73:AO73"/>
    <mergeCell ref="AJ73:AL73"/>
    <mergeCell ref="BB74:BC74"/>
    <mergeCell ref="BD124:BE124"/>
    <mergeCell ref="BF124:BG124"/>
    <mergeCell ref="BH124:BI124"/>
    <mergeCell ref="AG54:AI54"/>
    <mergeCell ref="AG55:AI55"/>
    <mergeCell ref="AG56:AI56"/>
    <mergeCell ref="AG57:AI57"/>
    <mergeCell ref="AG59:AI59"/>
    <mergeCell ref="AG60:AI60"/>
    <mergeCell ref="AG61:AI61"/>
    <mergeCell ref="AG63:AI63"/>
    <mergeCell ref="AG64:AI64"/>
    <mergeCell ref="AG65:AI65"/>
    <mergeCell ref="AG66:AI66"/>
    <mergeCell ref="AG67:AI67"/>
    <mergeCell ref="AG68:AI68"/>
    <mergeCell ref="BH61:BI61"/>
    <mergeCell ref="BH54:BI54"/>
    <mergeCell ref="BH55:BI55"/>
    <mergeCell ref="BH85:BI85"/>
    <mergeCell ref="BF63:BG63"/>
    <mergeCell ref="BF75:BG75"/>
    <mergeCell ref="BF76:BG76"/>
    <mergeCell ref="BF77:BG77"/>
    <mergeCell ref="AJ84:AL84"/>
    <mergeCell ref="AG84:AI84"/>
    <mergeCell ref="AM84:AO84"/>
    <mergeCell ref="AP84:AR84"/>
    <mergeCell ref="BB84:BC84"/>
    <mergeCell ref="AS111:AU111"/>
    <mergeCell ref="AV111:AW111"/>
    <mergeCell ref="AZ120:BA120"/>
    <mergeCell ref="BJ124:BK124"/>
    <mergeCell ref="BJ71:BK72"/>
    <mergeCell ref="BD123:BE123"/>
    <mergeCell ref="BF123:BG123"/>
    <mergeCell ref="BH123:BI123"/>
    <mergeCell ref="BJ123:BK123"/>
    <mergeCell ref="BF71:BG72"/>
    <mergeCell ref="AP112:AR112"/>
    <mergeCell ref="AS112:AU112"/>
    <mergeCell ref="AV112:AW112"/>
    <mergeCell ref="BD111:BE111"/>
    <mergeCell ref="BD103:BE103"/>
    <mergeCell ref="AP119:AR119"/>
    <mergeCell ref="BB111:BC111"/>
    <mergeCell ref="AZ110:BA110"/>
    <mergeCell ref="AG69:AI69"/>
    <mergeCell ref="BH111:BI111"/>
    <mergeCell ref="BH96:BI96"/>
    <mergeCell ref="BH97:BI97"/>
    <mergeCell ref="BH98:BI98"/>
    <mergeCell ref="BH90:BI90"/>
    <mergeCell ref="BH93:BI93"/>
    <mergeCell ref="BH80:BI80"/>
    <mergeCell ref="BH81:BI81"/>
    <mergeCell ref="BH82:BI82"/>
    <mergeCell ref="BH83:BI83"/>
    <mergeCell ref="BH86:BI86"/>
    <mergeCell ref="BJ111:BK111"/>
    <mergeCell ref="BJ94:BK94"/>
    <mergeCell ref="BJ108:BK108"/>
    <mergeCell ref="BJ106:BK106"/>
    <mergeCell ref="BJ107:BK107"/>
    <mergeCell ref="AG122:AI122"/>
    <mergeCell ref="AS119:AU119"/>
    <mergeCell ref="AV119:AW119"/>
    <mergeCell ref="AV122:AW122"/>
    <mergeCell ref="B122:AC122"/>
    <mergeCell ref="BJ102:BK102"/>
    <mergeCell ref="BJ99:BK99"/>
    <mergeCell ref="BH107:BI107"/>
    <mergeCell ref="BH108:BI108"/>
    <mergeCell ref="BH109:BI109"/>
    <mergeCell ref="BH110:BI110"/>
    <mergeCell ref="BH91:BI91"/>
    <mergeCell ref="BH92:BI92"/>
    <mergeCell ref="BH103:BI103"/>
    <mergeCell ref="BH104:BI104"/>
    <mergeCell ref="BH105:BI105"/>
    <mergeCell ref="BH89:BI89"/>
    <mergeCell ref="BJ89:BK89"/>
    <mergeCell ref="AD122:AF122"/>
    <mergeCell ref="AJ122:AL122"/>
    <mergeCell ref="AM122:AO122"/>
    <mergeCell ref="AP122:AR122"/>
    <mergeCell ref="AS122:AU122"/>
    <mergeCell ref="AS116:AU116"/>
    <mergeCell ref="AV116:AW116"/>
    <mergeCell ref="AS118:AU118"/>
    <mergeCell ref="AV118:AW118"/>
    <mergeCell ref="BB110:BC110"/>
    <mergeCell ref="AG115:AI115"/>
    <mergeCell ref="AG116:AI116"/>
    <mergeCell ref="AD112:AF112"/>
    <mergeCell ref="BF102:BG102"/>
    <mergeCell ref="BJ40:BK40"/>
    <mergeCell ref="BJ43:BK43"/>
    <mergeCell ref="BJ38:BK38"/>
    <mergeCell ref="BJ56:BK56"/>
    <mergeCell ref="BJ39:BK39"/>
    <mergeCell ref="BJ44:BK44"/>
    <mergeCell ref="BJ45:BK45"/>
    <mergeCell ref="B121:AC121"/>
    <mergeCell ref="AD121:AF121"/>
    <mergeCell ref="AJ121:AL121"/>
    <mergeCell ref="AM121:AO121"/>
    <mergeCell ref="AS120:AU120"/>
    <mergeCell ref="AV120:AW120"/>
    <mergeCell ref="AP121:AR121"/>
    <mergeCell ref="AS121:AU121"/>
    <mergeCell ref="AV121:AW121"/>
    <mergeCell ref="AP120:AR120"/>
    <mergeCell ref="B120:AC120"/>
    <mergeCell ref="AD120:AF120"/>
    <mergeCell ref="AJ120:AL120"/>
    <mergeCell ref="AM120:AO120"/>
    <mergeCell ref="AG121:AI121"/>
    <mergeCell ref="BF94:BG94"/>
    <mergeCell ref="BF95:BG95"/>
    <mergeCell ref="BF97:BG97"/>
    <mergeCell ref="BF98:BG98"/>
    <mergeCell ref="BF99:BG99"/>
    <mergeCell ref="AS96:AU96"/>
    <mergeCell ref="AV96:AW96"/>
    <mergeCell ref="AJ96:AL96"/>
    <mergeCell ref="AZ84:BA84"/>
    <mergeCell ref="AG39:AI39"/>
    <mergeCell ref="BJ48:BK48"/>
    <mergeCell ref="BJ50:BK50"/>
    <mergeCell ref="BJ66:BK66"/>
    <mergeCell ref="BJ53:BK53"/>
    <mergeCell ref="BJ54:BK54"/>
    <mergeCell ref="BJ93:BK93"/>
    <mergeCell ref="BJ96:BK96"/>
    <mergeCell ref="BJ34:BK34"/>
    <mergeCell ref="B119:AC119"/>
    <mergeCell ref="AD119:AF119"/>
    <mergeCell ref="AJ119:AL119"/>
    <mergeCell ref="AM119:AO119"/>
    <mergeCell ref="BJ97:BK97"/>
    <mergeCell ref="B118:AC118"/>
    <mergeCell ref="AD118:AF118"/>
    <mergeCell ref="AJ118:AL118"/>
    <mergeCell ref="AM118:AO118"/>
    <mergeCell ref="AP113:AR113"/>
    <mergeCell ref="AS113:AU113"/>
    <mergeCell ref="AV113:AW113"/>
    <mergeCell ref="BJ109:BK109"/>
    <mergeCell ref="BJ110:BK110"/>
    <mergeCell ref="BJ100:BK100"/>
    <mergeCell ref="BJ101:BK101"/>
    <mergeCell ref="BJ105:BK105"/>
    <mergeCell ref="BJ103:BK103"/>
    <mergeCell ref="BJ104:BK104"/>
    <mergeCell ref="BJ35:BK35"/>
    <mergeCell ref="BJ36:BK36"/>
    <mergeCell ref="BJ37:BK37"/>
    <mergeCell ref="BJ51:BK51"/>
    <mergeCell ref="BJ52:BK52"/>
    <mergeCell ref="BH56:BI56"/>
    <mergeCell ref="BH57:BI57"/>
    <mergeCell ref="BH59:BI59"/>
    <mergeCell ref="BH60:BI60"/>
    <mergeCell ref="BJ85:BK85"/>
    <mergeCell ref="BH58:BI58"/>
    <mergeCell ref="BJ46:BK46"/>
    <mergeCell ref="BJ32:BK32"/>
    <mergeCell ref="BJ33:BK33"/>
    <mergeCell ref="BJ47:BK47"/>
    <mergeCell ref="L4:AA4"/>
    <mergeCell ref="BD26:BK26"/>
    <mergeCell ref="BJ98:BK98"/>
    <mergeCell ref="BD71:BE72"/>
    <mergeCell ref="BH71:BI72"/>
    <mergeCell ref="BJ83:BK83"/>
    <mergeCell ref="BJ90:BK90"/>
    <mergeCell ref="BJ77:BK77"/>
    <mergeCell ref="BJ78:BK78"/>
    <mergeCell ref="BJ79:BK79"/>
    <mergeCell ref="BJ86:BK86"/>
    <mergeCell ref="BJ73:BK73"/>
    <mergeCell ref="BJ87:BK87"/>
    <mergeCell ref="BJ60:BK60"/>
    <mergeCell ref="BJ61:BK61"/>
    <mergeCell ref="BJ63:BK63"/>
    <mergeCell ref="BJ64:BK64"/>
    <mergeCell ref="BJ67:BK67"/>
    <mergeCell ref="BJ68:BK68"/>
    <mergeCell ref="BJ74:BK74"/>
    <mergeCell ref="BJ75:BK75"/>
    <mergeCell ref="BJ76:BK76"/>
    <mergeCell ref="BH31:BI31"/>
    <mergeCell ref="BH32:BI32"/>
    <mergeCell ref="BH43:BI43"/>
    <mergeCell ref="BH44:BI44"/>
    <mergeCell ref="BH41:BI41"/>
    <mergeCell ref="BH42:BI42"/>
    <mergeCell ref="BH33:BI33"/>
    <mergeCell ref="BH34:BI34"/>
    <mergeCell ref="BH39:BI39"/>
    <mergeCell ref="BH40:BI40"/>
    <mergeCell ref="BH47:BI47"/>
    <mergeCell ref="BH48:BI48"/>
    <mergeCell ref="BH50:BI50"/>
    <mergeCell ref="BH51:BI51"/>
    <mergeCell ref="BJ82:BK82"/>
    <mergeCell ref="BH73:BI73"/>
    <mergeCell ref="BH87:BI87"/>
    <mergeCell ref="BH74:BI74"/>
    <mergeCell ref="BH75:BI75"/>
    <mergeCell ref="BH76:BI76"/>
    <mergeCell ref="BH77:BI77"/>
    <mergeCell ref="BH78:BI78"/>
    <mergeCell ref="BH65:BI65"/>
    <mergeCell ref="BH68:BI68"/>
    <mergeCell ref="BH66:BI66"/>
    <mergeCell ref="BH67:BI67"/>
    <mergeCell ref="BH84:BI84"/>
    <mergeCell ref="BJ84:BK84"/>
    <mergeCell ref="BH45:BI45"/>
    <mergeCell ref="BH46:BI46"/>
    <mergeCell ref="BH63:BI63"/>
    <mergeCell ref="BH64:BI64"/>
    <mergeCell ref="BD34:BE34"/>
    <mergeCell ref="BD35:BE35"/>
    <mergeCell ref="BD36:BE36"/>
    <mergeCell ref="BD37:BE37"/>
    <mergeCell ref="BD51:BE51"/>
    <mergeCell ref="BD52:BE52"/>
    <mergeCell ref="BD40:BE40"/>
    <mergeCell ref="BD41:BE41"/>
    <mergeCell ref="BJ41:BK41"/>
    <mergeCell ref="BJ42:BK42"/>
    <mergeCell ref="BJ55:BK55"/>
    <mergeCell ref="BJ80:BK80"/>
    <mergeCell ref="BJ65:BK65"/>
    <mergeCell ref="BJ57:BK57"/>
    <mergeCell ref="BJ59:BK59"/>
    <mergeCell ref="BJ58:BK58"/>
    <mergeCell ref="BJ81:BK81"/>
    <mergeCell ref="BF78:BG78"/>
    <mergeCell ref="BF79:BG79"/>
    <mergeCell ref="BF80:BG80"/>
    <mergeCell ref="BF64:BG64"/>
    <mergeCell ref="BF65:BG65"/>
    <mergeCell ref="BF68:BG68"/>
    <mergeCell ref="BF73:BG73"/>
    <mergeCell ref="BF74:BG74"/>
    <mergeCell ref="BF67:BG67"/>
    <mergeCell ref="BH35:BI35"/>
    <mergeCell ref="BH36:BI36"/>
    <mergeCell ref="BH37:BI37"/>
    <mergeCell ref="BH38:BI38"/>
    <mergeCell ref="BH52:BI52"/>
    <mergeCell ref="BH53:BI53"/>
    <mergeCell ref="BF100:BG100"/>
    <mergeCell ref="BF101:BG101"/>
    <mergeCell ref="BF55:BG55"/>
    <mergeCell ref="BF56:BG56"/>
    <mergeCell ref="BF57:BG57"/>
    <mergeCell ref="BF59:BG59"/>
    <mergeCell ref="BF60:BG60"/>
    <mergeCell ref="BF61:BG61"/>
    <mergeCell ref="BD42:BE42"/>
    <mergeCell ref="BD43:BE43"/>
    <mergeCell ref="BD76:BE76"/>
    <mergeCell ref="BD77:BE77"/>
    <mergeCell ref="BD57:BE57"/>
    <mergeCell ref="BD85:BE85"/>
    <mergeCell ref="BF85:BG85"/>
    <mergeCell ref="BD58:BE58"/>
    <mergeCell ref="BF58:BG58"/>
    <mergeCell ref="BD56:BE56"/>
    <mergeCell ref="BF87:BG87"/>
    <mergeCell ref="BF92:BG92"/>
    <mergeCell ref="BF90:BG90"/>
    <mergeCell ref="BF91:BG91"/>
    <mergeCell ref="BF93:BG93"/>
    <mergeCell ref="BF69:BG69"/>
    <mergeCell ref="BF66:BG66"/>
    <mergeCell ref="BF89:BG89"/>
    <mergeCell ref="BF86:BG86"/>
    <mergeCell ref="BF46:BG46"/>
    <mergeCell ref="BF47:BG47"/>
    <mergeCell ref="BF51:BG51"/>
    <mergeCell ref="BF52:BG52"/>
    <mergeCell ref="BF48:BG48"/>
    <mergeCell ref="BD102:BE102"/>
    <mergeCell ref="BD104:BE104"/>
    <mergeCell ref="BD105:BE105"/>
    <mergeCell ref="BD106:BE106"/>
    <mergeCell ref="BD86:BE86"/>
    <mergeCell ref="BD87:BE87"/>
    <mergeCell ref="BD97:BE97"/>
    <mergeCell ref="BD98:BE98"/>
    <mergeCell ref="BD90:BE90"/>
    <mergeCell ref="BD91:BE91"/>
    <mergeCell ref="BD92:BE92"/>
    <mergeCell ref="BD93:BE93"/>
    <mergeCell ref="BD94:BE94"/>
    <mergeCell ref="BD96:BE96"/>
    <mergeCell ref="BD89:BE89"/>
    <mergeCell ref="BD84:BE84"/>
    <mergeCell ref="BF31:BG31"/>
    <mergeCell ref="BF38:BG38"/>
    <mergeCell ref="BF39:BG39"/>
    <mergeCell ref="BF34:BG34"/>
    <mergeCell ref="BF35:BG35"/>
    <mergeCell ref="BF36:BG36"/>
    <mergeCell ref="BF37:BG37"/>
    <mergeCell ref="BF40:BG40"/>
    <mergeCell ref="BF41:BG41"/>
    <mergeCell ref="BF53:BG53"/>
    <mergeCell ref="BF54:BG54"/>
    <mergeCell ref="BF42:BG42"/>
    <mergeCell ref="BF43:BG43"/>
    <mergeCell ref="BF44:BG44"/>
    <mergeCell ref="BF45:BG45"/>
    <mergeCell ref="BF32:BG32"/>
    <mergeCell ref="BD31:BE31"/>
    <mergeCell ref="BD32:BE32"/>
    <mergeCell ref="BD33:BE33"/>
    <mergeCell ref="BF96:BG96"/>
    <mergeCell ref="BD78:BE78"/>
    <mergeCell ref="BD79:BE79"/>
    <mergeCell ref="BD80:BE80"/>
    <mergeCell ref="BD82:BE82"/>
    <mergeCell ref="BD83:BE83"/>
    <mergeCell ref="BD81:BE81"/>
    <mergeCell ref="BD73:BE73"/>
    <mergeCell ref="BD61:BE61"/>
    <mergeCell ref="BD63:BE63"/>
    <mergeCell ref="BD64:BE64"/>
    <mergeCell ref="BD67:BE67"/>
    <mergeCell ref="BD68:BE68"/>
    <mergeCell ref="BD65:BE65"/>
    <mergeCell ref="BD66:BE66"/>
    <mergeCell ref="BD95:BE95"/>
    <mergeCell ref="BD75:BE75"/>
    <mergeCell ref="BD38:BE38"/>
    <mergeCell ref="BD39:BE39"/>
    <mergeCell ref="BD44:BE44"/>
    <mergeCell ref="BD45:BE45"/>
    <mergeCell ref="BD46:BE46"/>
    <mergeCell ref="BD47:BE47"/>
    <mergeCell ref="BD48:BE48"/>
    <mergeCell ref="BD50:BE50"/>
    <mergeCell ref="BD53:BE53"/>
    <mergeCell ref="BD59:BE59"/>
    <mergeCell ref="BF33:BG33"/>
    <mergeCell ref="BF50:BG50"/>
    <mergeCell ref="AX64:AY64"/>
    <mergeCell ref="AZ64:BA64"/>
    <mergeCell ref="BD54:BE54"/>
    <mergeCell ref="BB60:BC60"/>
    <mergeCell ref="BB59:BC59"/>
    <mergeCell ref="AZ56:BA56"/>
    <mergeCell ref="BB56:BC56"/>
    <mergeCell ref="AZ53:BA53"/>
    <mergeCell ref="BB53:BC53"/>
    <mergeCell ref="BB54:BC54"/>
    <mergeCell ref="AX54:AY54"/>
    <mergeCell ref="AZ54:BA54"/>
    <mergeCell ref="BB55:BC55"/>
    <mergeCell ref="BD55:BE55"/>
    <mergeCell ref="AP74:AR74"/>
    <mergeCell ref="AS74:AU74"/>
    <mergeCell ref="AV74:AW74"/>
    <mergeCell ref="AS73:AU73"/>
    <mergeCell ref="AV73:AW73"/>
    <mergeCell ref="AX73:AY73"/>
    <mergeCell ref="AZ73:BA73"/>
    <mergeCell ref="AX74:AY74"/>
    <mergeCell ref="BD60:BE60"/>
    <mergeCell ref="BD74:BE74"/>
    <mergeCell ref="AP58:AR58"/>
    <mergeCell ref="AS58:AU58"/>
    <mergeCell ref="AV58:AW58"/>
    <mergeCell ref="AX58:AY58"/>
    <mergeCell ref="AZ58:BA58"/>
    <mergeCell ref="BB58:BC58"/>
    <mergeCell ref="BB63:BC63"/>
    <mergeCell ref="AX61:AY61"/>
    <mergeCell ref="B116:AC116"/>
    <mergeCell ref="AJ116:AL116"/>
    <mergeCell ref="AM116:AO116"/>
    <mergeCell ref="AD116:AF116"/>
    <mergeCell ref="B76:AC76"/>
    <mergeCell ref="B73:AC73"/>
    <mergeCell ref="AM81:AO81"/>
    <mergeCell ref="AM97:AO97"/>
    <mergeCell ref="AD95:AF95"/>
    <mergeCell ref="AJ95:AL95"/>
    <mergeCell ref="AM95:AO95"/>
    <mergeCell ref="AM77:AO77"/>
    <mergeCell ref="AD94:AF94"/>
    <mergeCell ref="AJ94:AL94"/>
    <mergeCell ref="AM94:AO94"/>
    <mergeCell ref="AJ90:AL90"/>
    <mergeCell ref="B96:AC96"/>
    <mergeCell ref="AD78:AF78"/>
    <mergeCell ref="AM76:AO76"/>
    <mergeCell ref="AD74:AF74"/>
    <mergeCell ref="AJ74:AL74"/>
    <mergeCell ref="AM74:AO74"/>
    <mergeCell ref="AD100:AF100"/>
    <mergeCell ref="AG100:AI100"/>
    <mergeCell ref="B97:AC97"/>
    <mergeCell ref="B83:AC83"/>
    <mergeCell ref="B85:AC85"/>
    <mergeCell ref="B74:AC74"/>
    <mergeCell ref="AG73:AI73"/>
    <mergeCell ref="AG74:AI74"/>
    <mergeCell ref="B88:AC88"/>
    <mergeCell ref="AD88:AF88"/>
    <mergeCell ref="BD107:BE107"/>
    <mergeCell ref="BD108:BE108"/>
    <mergeCell ref="BD99:BE99"/>
    <mergeCell ref="BD100:BE100"/>
    <mergeCell ref="BD101:BE101"/>
    <mergeCell ref="AZ111:BA111"/>
    <mergeCell ref="AD111:AF111"/>
    <mergeCell ref="AJ111:AL111"/>
    <mergeCell ref="AM111:AO111"/>
    <mergeCell ref="B110:AC110"/>
    <mergeCell ref="AP110:AR110"/>
    <mergeCell ref="AS110:AU110"/>
    <mergeCell ref="AV110:AW110"/>
    <mergeCell ref="AX110:AY110"/>
    <mergeCell ref="AG110:AI110"/>
    <mergeCell ref="AG111:AI111"/>
    <mergeCell ref="B109:AC109"/>
    <mergeCell ref="AX108:AY108"/>
    <mergeCell ref="AZ108:BA108"/>
    <mergeCell ref="AD108:AF108"/>
    <mergeCell ref="AJ108:AL108"/>
    <mergeCell ref="AM108:AO108"/>
    <mergeCell ref="B108:AC108"/>
    <mergeCell ref="AP108:AR108"/>
    <mergeCell ref="AS108:AU108"/>
    <mergeCell ref="AV108:AW108"/>
    <mergeCell ref="AS107:AU107"/>
    <mergeCell ref="AV107:AW107"/>
    <mergeCell ref="AX107:AY107"/>
    <mergeCell ref="AZ107:BA107"/>
    <mergeCell ref="BB107:BC107"/>
    <mergeCell ref="BB109:BC109"/>
    <mergeCell ref="B106:AC106"/>
    <mergeCell ref="AP106:AR106"/>
    <mergeCell ref="AS106:AU106"/>
    <mergeCell ref="AV106:AW106"/>
    <mergeCell ref="BB106:BC106"/>
    <mergeCell ref="AD106:AF106"/>
    <mergeCell ref="AJ106:AL106"/>
    <mergeCell ref="AP109:AR109"/>
    <mergeCell ref="AM109:AO109"/>
    <mergeCell ref="BB108:BC108"/>
    <mergeCell ref="B107:AC107"/>
    <mergeCell ref="AP107:AR107"/>
    <mergeCell ref="AS109:AU109"/>
    <mergeCell ref="AD107:AF107"/>
    <mergeCell ref="B103:AC103"/>
    <mergeCell ref="AX103:AY103"/>
    <mergeCell ref="AZ103:BA103"/>
    <mergeCell ref="AS103:AU103"/>
    <mergeCell ref="AV103:AW103"/>
    <mergeCell ref="BB103:BC103"/>
    <mergeCell ref="AD103:AF103"/>
    <mergeCell ref="AJ103:AL103"/>
    <mergeCell ref="AM103:AO103"/>
    <mergeCell ref="B105:AC105"/>
    <mergeCell ref="AP105:AR105"/>
    <mergeCell ref="AS105:AU105"/>
    <mergeCell ref="AV105:AW105"/>
    <mergeCell ref="AJ105:AL105"/>
    <mergeCell ref="AM105:AO105"/>
    <mergeCell ref="BB105:BC105"/>
    <mergeCell ref="AP104:AR104"/>
    <mergeCell ref="AM104:AO104"/>
    <mergeCell ref="AD104:AF104"/>
    <mergeCell ref="AJ104:AL104"/>
    <mergeCell ref="B104:AC104"/>
    <mergeCell ref="AD105:AF105"/>
    <mergeCell ref="AV101:AW101"/>
    <mergeCell ref="AX101:AY101"/>
    <mergeCell ref="AZ101:BA101"/>
    <mergeCell ref="AZ100:BA100"/>
    <mergeCell ref="AM100:AO100"/>
    <mergeCell ref="B102:AC102"/>
    <mergeCell ref="AP102:AR102"/>
    <mergeCell ref="AS102:AU102"/>
    <mergeCell ref="B101:AC101"/>
    <mergeCell ref="AP101:AR101"/>
    <mergeCell ref="BB100:BC100"/>
    <mergeCell ref="BB101:BC101"/>
    <mergeCell ref="AJ100:AL100"/>
    <mergeCell ref="AJ101:AL101"/>
    <mergeCell ref="AJ102:AL102"/>
    <mergeCell ref="B100:AC100"/>
    <mergeCell ref="AP100:AR100"/>
    <mergeCell ref="AS100:AU100"/>
    <mergeCell ref="AV100:AW100"/>
    <mergeCell ref="AX100:AY100"/>
    <mergeCell ref="AD101:AF101"/>
    <mergeCell ref="AX102:AY102"/>
    <mergeCell ref="AZ102:BA102"/>
    <mergeCell ref="AV102:AW102"/>
    <mergeCell ref="BB102:BC102"/>
    <mergeCell ref="AD102:AF102"/>
    <mergeCell ref="AG102:AI102"/>
    <mergeCell ref="AX99:AY99"/>
    <mergeCell ref="AZ99:BA99"/>
    <mergeCell ref="AD99:AF99"/>
    <mergeCell ref="AG99:AI99"/>
    <mergeCell ref="B99:AC99"/>
    <mergeCell ref="AX98:AY98"/>
    <mergeCell ref="AZ98:BA98"/>
    <mergeCell ref="AD98:AF98"/>
    <mergeCell ref="AG98:AI98"/>
    <mergeCell ref="AM98:AO98"/>
    <mergeCell ref="B98:AC98"/>
    <mergeCell ref="AP98:AR98"/>
    <mergeCell ref="AS98:AU98"/>
    <mergeCell ref="AV98:AW98"/>
    <mergeCell ref="AS97:AU97"/>
    <mergeCell ref="AV97:AW97"/>
    <mergeCell ref="AX97:AY97"/>
    <mergeCell ref="AZ97:BA97"/>
    <mergeCell ref="AD97:AF97"/>
    <mergeCell ref="AG97:AI97"/>
    <mergeCell ref="AP97:AR97"/>
    <mergeCell ref="AS99:AU99"/>
    <mergeCell ref="AV99:AW99"/>
    <mergeCell ref="AJ98:AL98"/>
    <mergeCell ref="AJ99:AL99"/>
    <mergeCell ref="BB92:BC92"/>
    <mergeCell ref="AD96:AF96"/>
    <mergeCell ref="AX96:AY96"/>
    <mergeCell ref="AX95:AY95"/>
    <mergeCell ref="AZ95:BA95"/>
    <mergeCell ref="AG95:AI95"/>
    <mergeCell ref="AG96:AI96"/>
    <mergeCell ref="B94:AC94"/>
    <mergeCell ref="B95:AC95"/>
    <mergeCell ref="AP95:AR95"/>
    <mergeCell ref="AS95:AU95"/>
    <mergeCell ref="AV95:AW95"/>
    <mergeCell ref="AP94:AR94"/>
    <mergeCell ref="AS94:AU94"/>
    <mergeCell ref="AV94:AW94"/>
    <mergeCell ref="AX94:AY94"/>
    <mergeCell ref="AZ94:BA94"/>
    <mergeCell ref="BB94:BC94"/>
    <mergeCell ref="BB95:BC95"/>
    <mergeCell ref="AG94:AI94"/>
    <mergeCell ref="AP96:AR96"/>
    <mergeCell ref="AX93:AY93"/>
    <mergeCell ref="AZ93:BA93"/>
    <mergeCell ref="BB93:BC93"/>
    <mergeCell ref="AD93:AF93"/>
    <mergeCell ref="AJ93:AL93"/>
    <mergeCell ref="AM93:AO93"/>
    <mergeCell ref="B93:AC93"/>
    <mergeCell ref="AP93:AR93"/>
    <mergeCell ref="AS93:AU93"/>
    <mergeCell ref="AV93:AW93"/>
    <mergeCell ref="B92:AC92"/>
    <mergeCell ref="AP92:AR92"/>
    <mergeCell ref="AS92:AU92"/>
    <mergeCell ref="AV92:AW92"/>
    <mergeCell ref="AM92:AO92"/>
    <mergeCell ref="AD92:AF92"/>
    <mergeCell ref="AX92:AY92"/>
    <mergeCell ref="AZ92:BA92"/>
    <mergeCell ref="AJ92:AL92"/>
    <mergeCell ref="AG92:AI92"/>
    <mergeCell ref="AG93:AI93"/>
    <mergeCell ref="AJ91:AL91"/>
    <mergeCell ref="AM91:AO91"/>
    <mergeCell ref="AG90:AI90"/>
    <mergeCell ref="AG91:AI91"/>
    <mergeCell ref="BB83:BC83"/>
    <mergeCell ref="AX86:AY86"/>
    <mergeCell ref="AZ86:BA86"/>
    <mergeCell ref="BB86:BC86"/>
    <mergeCell ref="AX83:AY83"/>
    <mergeCell ref="AD83:AF83"/>
    <mergeCell ref="AP83:AR83"/>
    <mergeCell ref="AS83:AU83"/>
    <mergeCell ref="AV83:AW83"/>
    <mergeCell ref="AJ83:AL83"/>
    <mergeCell ref="AM83:AO83"/>
    <mergeCell ref="AD85:AF85"/>
    <mergeCell ref="AJ85:AL85"/>
    <mergeCell ref="AM85:AO85"/>
    <mergeCell ref="AP85:AR85"/>
    <mergeCell ref="AG87:AI87"/>
    <mergeCell ref="AG88:AI88"/>
    <mergeCell ref="AZ90:BA90"/>
    <mergeCell ref="BB90:BC90"/>
    <mergeCell ref="AX91:AY91"/>
    <mergeCell ref="AZ91:BA91"/>
    <mergeCell ref="BB91:BC91"/>
    <mergeCell ref="AX90:AY90"/>
    <mergeCell ref="AX79:AY79"/>
    <mergeCell ref="AZ79:BA79"/>
    <mergeCell ref="AD79:AF79"/>
    <mergeCell ref="AJ79:AL79"/>
    <mergeCell ref="AD80:AF80"/>
    <mergeCell ref="AJ80:AL80"/>
    <mergeCell ref="AD81:AF81"/>
    <mergeCell ref="AG79:AI79"/>
    <mergeCell ref="AG80:AI80"/>
    <mergeCell ref="AG81:AI81"/>
    <mergeCell ref="AZ83:BA83"/>
    <mergeCell ref="B82:AC82"/>
    <mergeCell ref="AP82:AR82"/>
    <mergeCell ref="AG82:AI82"/>
    <mergeCell ref="AG83:AI83"/>
    <mergeCell ref="AD86:AF86"/>
    <mergeCell ref="AG86:AI86"/>
    <mergeCell ref="B84:AC84"/>
    <mergeCell ref="AD84:AF84"/>
    <mergeCell ref="AS84:AU84"/>
    <mergeCell ref="AX81:AY81"/>
    <mergeCell ref="B81:AC81"/>
    <mergeCell ref="AP81:AR81"/>
    <mergeCell ref="AS81:AU81"/>
    <mergeCell ref="AV81:AW81"/>
    <mergeCell ref="AJ81:AL81"/>
    <mergeCell ref="B79:AC79"/>
    <mergeCell ref="B80:AC80"/>
    <mergeCell ref="AP80:AR80"/>
    <mergeCell ref="AS80:AU80"/>
    <mergeCell ref="AV80:AW80"/>
    <mergeCell ref="AX80:AY80"/>
    <mergeCell ref="AP79:AR79"/>
    <mergeCell ref="B77:AC77"/>
    <mergeCell ref="BB77:BC77"/>
    <mergeCell ref="B75:AC75"/>
    <mergeCell ref="AP75:AR75"/>
    <mergeCell ref="AS75:AU75"/>
    <mergeCell ref="AV75:AW75"/>
    <mergeCell ref="AG76:AI76"/>
    <mergeCell ref="AG77:AI77"/>
    <mergeCell ref="AG78:AI78"/>
    <mergeCell ref="B78:AC78"/>
    <mergeCell ref="AP78:AR78"/>
    <mergeCell ref="AS78:AU78"/>
    <mergeCell ref="AV78:AW78"/>
    <mergeCell ref="AD75:AF75"/>
    <mergeCell ref="AJ75:AL75"/>
    <mergeCell ref="AM79:AO79"/>
    <mergeCell ref="AM80:AO80"/>
    <mergeCell ref="AS79:AU79"/>
    <mergeCell ref="AV79:AW79"/>
    <mergeCell ref="AG75:AI75"/>
    <mergeCell ref="AZ77:BA77"/>
    <mergeCell ref="AM78:AO78"/>
    <mergeCell ref="AD77:AF77"/>
    <mergeCell ref="AJ77:AL77"/>
    <mergeCell ref="AX78:AY78"/>
    <mergeCell ref="A71:A72"/>
    <mergeCell ref="AP71:AR72"/>
    <mergeCell ref="AS71:AU72"/>
    <mergeCell ref="AV71:AW72"/>
    <mergeCell ref="AX71:AY72"/>
    <mergeCell ref="AD71:AF72"/>
    <mergeCell ref="AJ71:AL72"/>
    <mergeCell ref="AM71:AO72"/>
    <mergeCell ref="AS76:AU76"/>
    <mergeCell ref="AV76:AW76"/>
    <mergeCell ref="BB68:BC68"/>
    <mergeCell ref="B68:AC68"/>
    <mergeCell ref="AP68:AR68"/>
    <mergeCell ref="AS68:AU68"/>
    <mergeCell ref="AV68:AW68"/>
    <mergeCell ref="AX68:AY68"/>
    <mergeCell ref="AZ68:BA68"/>
    <mergeCell ref="AD68:AF68"/>
    <mergeCell ref="AJ68:AL68"/>
    <mergeCell ref="AM68:AO68"/>
    <mergeCell ref="AJ69:AL69"/>
    <mergeCell ref="AM69:AO69"/>
    <mergeCell ref="AP69:AR69"/>
    <mergeCell ref="AS69:AU69"/>
    <mergeCell ref="AG71:AI72"/>
    <mergeCell ref="AZ75:BA75"/>
    <mergeCell ref="AM75:AO75"/>
    <mergeCell ref="AX76:AY76"/>
    <mergeCell ref="AZ76:BA76"/>
    <mergeCell ref="AX75:AY75"/>
    <mergeCell ref="AZ71:BA72"/>
    <mergeCell ref="BB71:BC72"/>
    <mergeCell ref="AD66:AF66"/>
    <mergeCell ref="AJ66:AL66"/>
    <mergeCell ref="AX66:AY66"/>
    <mergeCell ref="AZ66:BA66"/>
    <mergeCell ref="BB66:BC66"/>
    <mergeCell ref="AJ67:AL67"/>
    <mergeCell ref="AM67:AO67"/>
    <mergeCell ref="AP66:AR66"/>
    <mergeCell ref="AS66:AU66"/>
    <mergeCell ref="AV66:AW66"/>
    <mergeCell ref="AM66:AO66"/>
    <mergeCell ref="AX67:AY67"/>
    <mergeCell ref="AZ67:BA67"/>
    <mergeCell ref="AV69:AW69"/>
    <mergeCell ref="AX69:AY69"/>
    <mergeCell ref="AZ69:BA69"/>
    <mergeCell ref="BB69:BC69"/>
    <mergeCell ref="BB67:BC67"/>
    <mergeCell ref="B65:AC65"/>
    <mergeCell ref="AP65:AR65"/>
    <mergeCell ref="AS65:AU65"/>
    <mergeCell ref="AV65:AW65"/>
    <mergeCell ref="B67:AC67"/>
    <mergeCell ref="AP67:AR67"/>
    <mergeCell ref="AS67:AU67"/>
    <mergeCell ref="AV67:AW67"/>
    <mergeCell ref="AD67:AF67"/>
    <mergeCell ref="B66:AC66"/>
    <mergeCell ref="AX65:AY65"/>
    <mergeCell ref="AZ65:BA65"/>
    <mergeCell ref="BB65:BC65"/>
    <mergeCell ref="AD65:AF65"/>
    <mergeCell ref="AJ65:AL65"/>
    <mergeCell ref="AM65:AO65"/>
    <mergeCell ref="AP59:AR59"/>
    <mergeCell ref="B63:AC63"/>
    <mergeCell ref="AP63:AR63"/>
    <mergeCell ref="AS63:AU63"/>
    <mergeCell ref="AD64:AF64"/>
    <mergeCell ref="AJ64:AL64"/>
    <mergeCell ref="AM64:AO64"/>
    <mergeCell ref="AD63:AF63"/>
    <mergeCell ref="AJ63:AL63"/>
    <mergeCell ref="AM63:AO63"/>
    <mergeCell ref="B64:AC64"/>
    <mergeCell ref="AP64:AR64"/>
    <mergeCell ref="BB61:BC61"/>
    <mergeCell ref="AV63:AW63"/>
    <mergeCell ref="AX63:AY63"/>
    <mergeCell ref="AZ63:BA63"/>
    <mergeCell ref="AZ61:BA61"/>
    <mergeCell ref="AS64:AU64"/>
    <mergeCell ref="BB64:BC64"/>
    <mergeCell ref="B61:AC61"/>
    <mergeCell ref="AP61:AR61"/>
    <mergeCell ref="AS61:AU61"/>
    <mergeCell ref="AV61:AW61"/>
    <mergeCell ref="AD61:AF61"/>
    <mergeCell ref="AJ61:AL61"/>
    <mergeCell ref="AM61:AO61"/>
    <mergeCell ref="AM57:AO57"/>
    <mergeCell ref="B55:AC55"/>
    <mergeCell ref="AP55:AR55"/>
    <mergeCell ref="AS55:AU55"/>
    <mergeCell ref="AV55:AW55"/>
    <mergeCell ref="AX57:AY57"/>
    <mergeCell ref="AZ57:BA57"/>
    <mergeCell ref="AD55:AF55"/>
    <mergeCell ref="AJ55:AL55"/>
    <mergeCell ref="AS56:AU56"/>
    <mergeCell ref="AV56:AW56"/>
    <mergeCell ref="AX55:AY55"/>
    <mergeCell ref="AZ55:BA55"/>
    <mergeCell ref="AD56:AF56"/>
    <mergeCell ref="AJ56:AL56"/>
    <mergeCell ref="AM56:AO56"/>
    <mergeCell ref="B60:AC60"/>
    <mergeCell ref="AP60:AR60"/>
    <mergeCell ref="AS60:AU60"/>
    <mergeCell ref="AV60:AW60"/>
    <mergeCell ref="AX60:AY60"/>
    <mergeCell ref="AS59:AU59"/>
    <mergeCell ref="AD59:AF59"/>
    <mergeCell ref="AZ60:BA60"/>
    <mergeCell ref="AJ60:AL60"/>
    <mergeCell ref="AD60:AF60"/>
    <mergeCell ref="AV59:AW59"/>
    <mergeCell ref="AX59:AY59"/>
    <mergeCell ref="AZ59:BA59"/>
    <mergeCell ref="AM59:AO59"/>
    <mergeCell ref="AJ59:AL59"/>
    <mergeCell ref="B59:AC59"/>
    <mergeCell ref="B54:AC54"/>
    <mergeCell ref="AP54:AR54"/>
    <mergeCell ref="AS54:AU54"/>
    <mergeCell ref="AV54:AW54"/>
    <mergeCell ref="AD54:AF54"/>
    <mergeCell ref="AJ54:AL54"/>
    <mergeCell ref="AM54:AO54"/>
    <mergeCell ref="AM55:AO55"/>
    <mergeCell ref="AM60:AO60"/>
    <mergeCell ref="B58:AC58"/>
    <mergeCell ref="AD58:AF58"/>
    <mergeCell ref="AG58:AI58"/>
    <mergeCell ref="AJ58:AL58"/>
    <mergeCell ref="AM58:AO58"/>
    <mergeCell ref="BB57:BC57"/>
    <mergeCell ref="B56:AC56"/>
    <mergeCell ref="AP56:AR56"/>
    <mergeCell ref="BB52:BC52"/>
    <mergeCell ref="B53:AC53"/>
    <mergeCell ref="AP53:AR53"/>
    <mergeCell ref="AS53:AU53"/>
    <mergeCell ref="AV53:AW53"/>
    <mergeCell ref="AX53:AY53"/>
    <mergeCell ref="AS52:AU52"/>
    <mergeCell ref="AD52:AF52"/>
    <mergeCell ref="AV52:AW52"/>
    <mergeCell ref="AX52:AY52"/>
    <mergeCell ref="AZ52:BA52"/>
    <mergeCell ref="AM52:AO52"/>
    <mergeCell ref="AJ52:AL52"/>
    <mergeCell ref="B52:AC52"/>
    <mergeCell ref="AP52:AR52"/>
    <mergeCell ref="AX56:AY56"/>
    <mergeCell ref="B57:AC57"/>
    <mergeCell ref="AP57:AR57"/>
    <mergeCell ref="AS57:AU57"/>
    <mergeCell ref="AV57:AW57"/>
    <mergeCell ref="AD57:AF57"/>
    <mergeCell ref="AJ57:AL57"/>
    <mergeCell ref="AD53:AF53"/>
    <mergeCell ref="AJ53:AL53"/>
    <mergeCell ref="AM53:AO53"/>
    <mergeCell ref="AX50:AY50"/>
    <mergeCell ref="AZ50:BA50"/>
    <mergeCell ref="BB50:BC50"/>
    <mergeCell ref="B51:AC51"/>
    <mergeCell ref="AP51:AR51"/>
    <mergeCell ref="AS51:AU51"/>
    <mergeCell ref="AV51:AW51"/>
    <mergeCell ref="BB51:BC51"/>
    <mergeCell ref="B50:AC50"/>
    <mergeCell ref="AP50:AR50"/>
    <mergeCell ref="AD50:AF50"/>
    <mergeCell ref="AJ50:AL50"/>
    <mergeCell ref="AM50:AO50"/>
    <mergeCell ref="B48:AC48"/>
    <mergeCell ref="AP48:AR48"/>
    <mergeCell ref="AS48:AU48"/>
    <mergeCell ref="AV48:AW48"/>
    <mergeCell ref="AX51:AY51"/>
    <mergeCell ref="AZ51:BA51"/>
    <mergeCell ref="AD48:AF48"/>
    <mergeCell ref="AJ48:AL48"/>
    <mergeCell ref="AS50:AU50"/>
    <mergeCell ref="AV50:AW50"/>
    <mergeCell ref="AX48:AY48"/>
    <mergeCell ref="AZ48:BA48"/>
    <mergeCell ref="AM51:AO51"/>
    <mergeCell ref="AM48:AO48"/>
    <mergeCell ref="AD51:AF51"/>
    <mergeCell ref="AJ51:AL51"/>
    <mergeCell ref="AJ49:AL49"/>
    <mergeCell ref="AM49:AO49"/>
    <mergeCell ref="AP49:AR49"/>
    <mergeCell ref="AZ46:BA46"/>
    <mergeCell ref="BB46:BC46"/>
    <mergeCell ref="BB47:BC47"/>
    <mergeCell ref="AX47:AY47"/>
    <mergeCell ref="AZ47:BA47"/>
    <mergeCell ref="BB48:BC48"/>
    <mergeCell ref="B47:AC47"/>
    <mergeCell ref="AP47:AR47"/>
    <mergeCell ref="AS47:AU47"/>
    <mergeCell ref="AV47:AW47"/>
    <mergeCell ref="AD47:AF47"/>
    <mergeCell ref="AJ47:AL47"/>
    <mergeCell ref="AM47:AO47"/>
    <mergeCell ref="BB45:BC45"/>
    <mergeCell ref="B46:AC46"/>
    <mergeCell ref="AP46:AR46"/>
    <mergeCell ref="AS46:AU46"/>
    <mergeCell ref="AV46:AW46"/>
    <mergeCell ref="AX46:AY46"/>
    <mergeCell ref="AS45:AU45"/>
    <mergeCell ref="AD45:AF45"/>
    <mergeCell ref="AV45:AW45"/>
    <mergeCell ref="AX45:AY45"/>
    <mergeCell ref="AZ45:BA45"/>
    <mergeCell ref="AM45:AO45"/>
    <mergeCell ref="AJ45:AL45"/>
    <mergeCell ref="B45:AC45"/>
    <mergeCell ref="AP45:AR45"/>
    <mergeCell ref="AD46:AF46"/>
    <mergeCell ref="AJ46:AL46"/>
    <mergeCell ref="AM46:AO46"/>
    <mergeCell ref="AX43:AY43"/>
    <mergeCell ref="AZ43:BA43"/>
    <mergeCell ref="BB43:BC43"/>
    <mergeCell ref="B44:AC44"/>
    <mergeCell ref="AP44:AR44"/>
    <mergeCell ref="AS44:AU44"/>
    <mergeCell ref="AV44:AW44"/>
    <mergeCell ref="BB44:BC44"/>
    <mergeCell ref="B43:AC43"/>
    <mergeCell ref="AP43:AR43"/>
    <mergeCell ref="AD44:AF44"/>
    <mergeCell ref="AJ44:AL44"/>
    <mergeCell ref="AD43:AF43"/>
    <mergeCell ref="AJ43:AL43"/>
    <mergeCell ref="AM43:AO43"/>
    <mergeCell ref="B42:AC42"/>
    <mergeCell ref="AP42:AR42"/>
    <mergeCell ref="AS42:AU42"/>
    <mergeCell ref="AV42:AW42"/>
    <mergeCell ref="AX44:AY44"/>
    <mergeCell ref="AZ44:BA44"/>
    <mergeCell ref="AD42:AF42"/>
    <mergeCell ref="AJ42:AL42"/>
    <mergeCell ref="AS43:AU43"/>
    <mergeCell ref="AV43:AW43"/>
    <mergeCell ref="AX42:AY42"/>
    <mergeCell ref="AZ42:BA42"/>
    <mergeCell ref="AM44:AO44"/>
    <mergeCell ref="AZ40:BA40"/>
    <mergeCell ref="BB40:BC40"/>
    <mergeCell ref="BB41:BC41"/>
    <mergeCell ref="AX41:AY41"/>
    <mergeCell ref="AZ41:BA41"/>
    <mergeCell ref="BB42:BC42"/>
    <mergeCell ref="B41:AC41"/>
    <mergeCell ref="AP41:AR41"/>
    <mergeCell ref="AS41:AU41"/>
    <mergeCell ref="AV41:AW41"/>
    <mergeCell ref="AD41:AF41"/>
    <mergeCell ref="AJ41:AL41"/>
    <mergeCell ref="AM41:AO41"/>
    <mergeCell ref="AM42:AO42"/>
    <mergeCell ref="BB39:BC39"/>
    <mergeCell ref="B40:AC40"/>
    <mergeCell ref="AP40:AR40"/>
    <mergeCell ref="AS40:AU40"/>
    <mergeCell ref="AV40:AW40"/>
    <mergeCell ref="AX40:AY40"/>
    <mergeCell ref="AS39:AU39"/>
    <mergeCell ref="AD39:AF39"/>
    <mergeCell ref="AV39:AW39"/>
    <mergeCell ref="AX39:AY39"/>
    <mergeCell ref="AZ39:BA39"/>
    <mergeCell ref="AM39:AO39"/>
    <mergeCell ref="AJ39:AL39"/>
    <mergeCell ref="B39:AC39"/>
    <mergeCell ref="AP39:AR39"/>
    <mergeCell ref="AD40:AF40"/>
    <mergeCell ref="AJ40:AL40"/>
    <mergeCell ref="AM40:AO40"/>
    <mergeCell ref="BB38:BC38"/>
    <mergeCell ref="B37:AC37"/>
    <mergeCell ref="AP37:AR37"/>
    <mergeCell ref="AD38:AF38"/>
    <mergeCell ref="AJ38:AL38"/>
    <mergeCell ref="AM37:AO37"/>
    <mergeCell ref="B36:AC36"/>
    <mergeCell ref="AP36:AR36"/>
    <mergeCell ref="AS36:AU36"/>
    <mergeCell ref="AV36:AW36"/>
    <mergeCell ref="AX38:AY38"/>
    <mergeCell ref="AZ38:BA38"/>
    <mergeCell ref="AD36:AF36"/>
    <mergeCell ref="AJ36:AL36"/>
    <mergeCell ref="AS37:AU37"/>
    <mergeCell ref="AV37:AW37"/>
    <mergeCell ref="AX36:AY36"/>
    <mergeCell ref="AZ36:BA36"/>
    <mergeCell ref="AD37:AF37"/>
    <mergeCell ref="AJ37:AL37"/>
    <mergeCell ref="AM38:AO38"/>
    <mergeCell ref="AP38:AR38"/>
    <mergeCell ref="AS38:AU38"/>
    <mergeCell ref="AG36:AI36"/>
    <mergeCell ref="AG37:AI37"/>
    <mergeCell ref="AG38:AI38"/>
    <mergeCell ref="AV38:AW38"/>
    <mergeCell ref="BB35:BC35"/>
    <mergeCell ref="AX35:AY35"/>
    <mergeCell ref="AZ35:BA35"/>
    <mergeCell ref="BB36:BC36"/>
    <mergeCell ref="B35:AC35"/>
    <mergeCell ref="AP35:AR35"/>
    <mergeCell ref="AS35:AU35"/>
    <mergeCell ref="AV35:AW35"/>
    <mergeCell ref="AD35:AF35"/>
    <mergeCell ref="AJ35:AL35"/>
    <mergeCell ref="AM35:AO35"/>
    <mergeCell ref="AM34:AO34"/>
    <mergeCell ref="AD34:AF34"/>
    <mergeCell ref="AJ34:AL34"/>
    <mergeCell ref="AM36:AO36"/>
    <mergeCell ref="AX37:AY37"/>
    <mergeCell ref="AZ37:BA37"/>
    <mergeCell ref="BB37:BC37"/>
    <mergeCell ref="AG34:AI34"/>
    <mergeCell ref="AG35:AI35"/>
    <mergeCell ref="BB33:BC33"/>
    <mergeCell ref="B34:AC34"/>
    <mergeCell ref="AP34:AR34"/>
    <mergeCell ref="AS34:AU34"/>
    <mergeCell ref="AV34:AW34"/>
    <mergeCell ref="AX34:AY34"/>
    <mergeCell ref="AP33:AR33"/>
    <mergeCell ref="AM33:AO33"/>
    <mergeCell ref="AS33:AU33"/>
    <mergeCell ref="AV33:AW33"/>
    <mergeCell ref="AX33:AY33"/>
    <mergeCell ref="AZ33:BA33"/>
    <mergeCell ref="AD33:AF33"/>
    <mergeCell ref="AJ33:AL33"/>
    <mergeCell ref="B32:AC32"/>
    <mergeCell ref="AP32:AR32"/>
    <mergeCell ref="AS32:AU32"/>
    <mergeCell ref="AV32:AW32"/>
    <mergeCell ref="BB32:BC32"/>
    <mergeCell ref="AD32:AF32"/>
    <mergeCell ref="AZ34:BA34"/>
    <mergeCell ref="BB34:BC34"/>
    <mergeCell ref="AX32:AY32"/>
    <mergeCell ref="AZ32:BA32"/>
    <mergeCell ref="AJ32:AL32"/>
    <mergeCell ref="AM32:AO32"/>
    <mergeCell ref="AG32:AI32"/>
    <mergeCell ref="AG33:AI33"/>
    <mergeCell ref="BJ27:BK27"/>
    <mergeCell ref="BF27:BG27"/>
    <mergeCell ref="BB31:BC31"/>
    <mergeCell ref="AD31:AF31"/>
    <mergeCell ref="AJ31:AL31"/>
    <mergeCell ref="AM31:AO31"/>
    <mergeCell ref="AS31:AU31"/>
    <mergeCell ref="AV31:AW31"/>
    <mergeCell ref="AX31:AY31"/>
    <mergeCell ref="AZ31:BA31"/>
    <mergeCell ref="B28:AC28"/>
    <mergeCell ref="AP28:AR28"/>
    <mergeCell ref="A26:A27"/>
    <mergeCell ref="B26:AC27"/>
    <mergeCell ref="AP26:AR27"/>
    <mergeCell ref="AS26:AU27"/>
    <mergeCell ref="AV26:BC26"/>
    <mergeCell ref="AV27:AW27"/>
    <mergeCell ref="AX27:AY27"/>
    <mergeCell ref="AZ27:BA27"/>
    <mergeCell ref="BB27:BC27"/>
    <mergeCell ref="B30:AC30"/>
    <mergeCell ref="AP30:AR30"/>
    <mergeCell ref="AD28:AO28"/>
    <mergeCell ref="AD30:AO30"/>
    <mergeCell ref="AG27:AI27"/>
    <mergeCell ref="AG31:AI31"/>
    <mergeCell ref="BJ31:BK31"/>
    <mergeCell ref="BH30:BI30"/>
    <mergeCell ref="AS28:AU28"/>
    <mergeCell ref="AV28:AW28"/>
    <mergeCell ref="BJ30:BK30"/>
    <mergeCell ref="AV64:AW64"/>
    <mergeCell ref="BN11:BN12"/>
    <mergeCell ref="BI17:BJ17"/>
    <mergeCell ref="D20:AJ20"/>
    <mergeCell ref="D21:H21"/>
    <mergeCell ref="I21:AL21"/>
    <mergeCell ref="BL11:BL12"/>
    <mergeCell ref="AX11:BA11"/>
    <mergeCell ref="BB11:BE11"/>
    <mergeCell ref="BF11:BG11"/>
    <mergeCell ref="BI11:BK11"/>
    <mergeCell ref="BM11:BM12"/>
    <mergeCell ref="P11:T11"/>
    <mergeCell ref="U11:X11"/>
    <mergeCell ref="AC11:AF11"/>
    <mergeCell ref="AJ11:AN11"/>
    <mergeCell ref="AO11:AR11"/>
    <mergeCell ref="AS11:AW11"/>
    <mergeCell ref="G11:K11"/>
    <mergeCell ref="L11:O11"/>
    <mergeCell ref="BF23:BI23"/>
    <mergeCell ref="BK23:BM23"/>
    <mergeCell ref="AO22:AT22"/>
    <mergeCell ref="AV22:BD22"/>
    <mergeCell ref="BF22:BI22"/>
    <mergeCell ref="BK22:BM22"/>
    <mergeCell ref="AP23:AS23"/>
    <mergeCell ref="AX23:BB23"/>
    <mergeCell ref="BH27:BI27"/>
    <mergeCell ref="R23:V23"/>
    <mergeCell ref="AB23:AF23"/>
    <mergeCell ref="BD27:BE27"/>
    <mergeCell ref="B1:K1"/>
    <mergeCell ref="B2:K2"/>
    <mergeCell ref="B3:K3"/>
    <mergeCell ref="AJ114:AL114"/>
    <mergeCell ref="AJ115:AL115"/>
    <mergeCell ref="B4:K4"/>
    <mergeCell ref="B5:K5"/>
    <mergeCell ref="AD114:AF114"/>
    <mergeCell ref="AD115:AF115"/>
    <mergeCell ref="B11:B12"/>
    <mergeCell ref="C11:F11"/>
    <mergeCell ref="AM114:AO114"/>
    <mergeCell ref="AM115:AO115"/>
    <mergeCell ref="AP114:AR114"/>
    <mergeCell ref="AP115:AR115"/>
    <mergeCell ref="Y11:AB11"/>
    <mergeCell ref="D22:H22"/>
    <mergeCell ref="K22:O22"/>
    <mergeCell ref="Q22:W22"/>
    <mergeCell ref="Y22:AM22"/>
    <mergeCell ref="B31:AC31"/>
    <mergeCell ref="AP31:AR31"/>
    <mergeCell ref="B33:AC33"/>
    <mergeCell ref="B38:AC38"/>
    <mergeCell ref="B69:AC69"/>
    <mergeCell ref="AD69:AF69"/>
    <mergeCell ref="D23:H23"/>
    <mergeCell ref="K23:O23"/>
    <mergeCell ref="AD26:AO26"/>
    <mergeCell ref="AD27:AF27"/>
    <mergeCell ref="AJ27:AL27"/>
    <mergeCell ref="AM27:AO27"/>
    <mergeCell ref="AX127:BC127"/>
    <mergeCell ref="AX128:BC128"/>
    <mergeCell ref="AX131:BC131"/>
    <mergeCell ref="AX132:BC132"/>
    <mergeCell ref="BJ131:BK131"/>
    <mergeCell ref="BJ132:BK132"/>
    <mergeCell ref="BD125:BE125"/>
    <mergeCell ref="BF125:BG125"/>
    <mergeCell ref="BH125:BI125"/>
    <mergeCell ref="BD126:BE126"/>
    <mergeCell ref="BF126:BG126"/>
    <mergeCell ref="BH126:BI126"/>
    <mergeCell ref="BD127:BE127"/>
    <mergeCell ref="BF127:BG127"/>
    <mergeCell ref="BH127:BI127"/>
    <mergeCell ref="BD128:BE128"/>
    <mergeCell ref="BF128:BG128"/>
    <mergeCell ref="BH128:BI128"/>
    <mergeCell ref="BJ125:BK125"/>
    <mergeCell ref="BJ126:BK126"/>
    <mergeCell ref="BJ127:BK127"/>
    <mergeCell ref="BJ128:BK128"/>
    <mergeCell ref="BD129:BE129"/>
    <mergeCell ref="BF129:BG129"/>
    <mergeCell ref="BH129:BI129"/>
    <mergeCell ref="BJ129:BK129"/>
    <mergeCell ref="AX129:BC129"/>
    <mergeCell ref="BH88:BI88"/>
    <mergeCell ref="BJ88:BK88"/>
    <mergeCell ref="AD87:AF87"/>
    <mergeCell ref="AJ87:AL87"/>
    <mergeCell ref="AX87:AY87"/>
    <mergeCell ref="AZ87:BA87"/>
    <mergeCell ref="BB87:BC87"/>
    <mergeCell ref="AY137:AZ137"/>
    <mergeCell ref="BF114:BG114"/>
    <mergeCell ref="BF115:BG115"/>
    <mergeCell ref="BJ116:BK116"/>
    <mergeCell ref="BF118:BG118"/>
    <mergeCell ref="BH118:BI118"/>
    <mergeCell ref="BJ118:BK118"/>
    <mergeCell ref="BJ120:BK120"/>
    <mergeCell ref="AP118:AR118"/>
    <mergeCell ref="AP116:AR116"/>
    <mergeCell ref="BJ119:BK119"/>
    <mergeCell ref="A125:AW125"/>
    <mergeCell ref="A126:AW126"/>
    <mergeCell ref="A127:AW127"/>
    <mergeCell ref="A128:AW128"/>
    <mergeCell ref="A129:AW129"/>
    <mergeCell ref="A130:AW130"/>
    <mergeCell ref="BD131:BE131"/>
    <mergeCell ref="BF131:BG131"/>
    <mergeCell ref="BH131:BI131"/>
    <mergeCell ref="BD132:BE132"/>
    <mergeCell ref="BF132:BG132"/>
    <mergeCell ref="BH132:BI132"/>
    <mergeCell ref="AX125:BC125"/>
    <mergeCell ref="AX126:BC126"/>
    <mergeCell ref="AG85:AI85"/>
    <mergeCell ref="B89:AC89"/>
    <mergeCell ref="AJ89:AL89"/>
    <mergeCell ref="AM89:AO89"/>
    <mergeCell ref="AP89:AR89"/>
    <mergeCell ref="AS89:AU89"/>
    <mergeCell ref="AV89:AW89"/>
    <mergeCell ref="AJ88:AL88"/>
    <mergeCell ref="AM88:AO88"/>
    <mergeCell ref="AP88:AR88"/>
    <mergeCell ref="AS88:AU88"/>
    <mergeCell ref="AV88:AW88"/>
    <mergeCell ref="AX88:AY88"/>
    <mergeCell ref="AZ88:BA88"/>
    <mergeCell ref="BB88:BC88"/>
    <mergeCell ref="BD88:BE88"/>
    <mergeCell ref="BF88:BG88"/>
    <mergeCell ref="AX89:AY89"/>
    <mergeCell ref="AZ89:BA89"/>
    <mergeCell ref="BB89:BC89"/>
    <mergeCell ref="AM86:AO86"/>
    <mergeCell ref="A124:BC124"/>
    <mergeCell ref="A123:BC123"/>
    <mergeCell ref="BB85:BC85"/>
    <mergeCell ref="AS114:AU114"/>
    <mergeCell ref="AS115:AU115"/>
    <mergeCell ref="AV114:AW114"/>
    <mergeCell ref="AV115:AW115"/>
    <mergeCell ref="B91:AC91"/>
    <mergeCell ref="AP91:AR91"/>
    <mergeCell ref="AS91:AU91"/>
    <mergeCell ref="AV91:AW91"/>
    <mergeCell ref="AD91:AF91"/>
    <mergeCell ref="B90:AC90"/>
    <mergeCell ref="AP90:AR90"/>
    <mergeCell ref="AS90:AU90"/>
    <mergeCell ref="AV90:AW90"/>
    <mergeCell ref="AD90:AF90"/>
    <mergeCell ref="AM90:AO90"/>
    <mergeCell ref="AS85:AU85"/>
    <mergeCell ref="AV85:AW85"/>
    <mergeCell ref="AX85:AY85"/>
    <mergeCell ref="AZ85:BA85"/>
    <mergeCell ref="B86:AC86"/>
    <mergeCell ref="AP86:AR86"/>
    <mergeCell ref="AS86:AU86"/>
    <mergeCell ref="AV86:AW86"/>
    <mergeCell ref="B87:AC87"/>
    <mergeCell ref="AP87:AR87"/>
    <mergeCell ref="AS87:AU87"/>
    <mergeCell ref="AV87:AW87"/>
    <mergeCell ref="AM87:AO87"/>
    <mergeCell ref="AJ86:AL86"/>
  </mergeCells>
  <phoneticPr fontId="0" type="noConversion"/>
  <pageMargins left="0.44" right="0" top="0.19685039370078741" bottom="0.19685039370078741" header="0.51181102362204722" footer="0.51181102362204722"/>
  <pageSetup paperSize="8" scale="75" orientation="landscape" verticalDpi="300" r:id="rId1"/>
  <headerFooter alignWithMargins="0"/>
  <ignoredErrors>
    <ignoredError sqref="AP103 AS103 AV103 AX103 AZ103" formulaRange="1"/>
    <ignoredError sqref="BF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8"/>
  <sheetViews>
    <sheetView tabSelected="1" topLeftCell="A7" zoomScaleNormal="100" workbookViewId="0">
      <selection activeCell="A25" sqref="A25:BK133"/>
    </sheetView>
  </sheetViews>
  <sheetFormatPr defaultColWidth="1.7109375" defaultRowHeight="10.5"/>
  <cols>
    <col min="1" max="1" width="7.5703125" style="58" customWidth="1"/>
    <col min="2" max="2" width="2" style="58" customWidth="1"/>
    <col min="3" max="9" width="1.7109375" style="58" customWidth="1"/>
    <col min="10" max="10" width="2.140625" style="58" customWidth="1"/>
    <col min="11" max="11" width="1.7109375" style="58" customWidth="1"/>
    <col min="12" max="12" width="2.140625" style="58" customWidth="1"/>
    <col min="13" max="19" width="1.7109375" style="58" customWidth="1"/>
    <col min="20" max="21" width="1.7109375" style="179" customWidth="1"/>
    <col min="22" max="24" width="1.7109375" style="58" customWidth="1"/>
    <col min="25" max="25" width="2" style="58" customWidth="1"/>
    <col min="26" max="26" width="1.7109375" style="58" customWidth="1"/>
    <col min="27" max="27" width="2.42578125" style="58" customWidth="1"/>
    <col min="28" max="28" width="1.85546875" style="58" customWidth="1"/>
    <col min="29" max="29" width="7.5703125" style="58" customWidth="1"/>
    <col min="30" max="31" width="1.7109375" style="58" customWidth="1"/>
    <col min="32" max="35" width="2.28515625" style="58" customWidth="1"/>
    <col min="36" max="37" width="1.7109375" style="58" customWidth="1"/>
    <col min="38" max="38" width="2.42578125" style="58" customWidth="1"/>
    <col min="39" max="39" width="1.7109375" style="58" customWidth="1"/>
    <col min="40" max="40" width="1.42578125" style="58" customWidth="1"/>
    <col min="41" max="41" width="2.28515625" style="58" customWidth="1"/>
    <col min="42" max="48" width="1.7109375" style="58" customWidth="1"/>
    <col min="49" max="49" width="4" style="58" customWidth="1"/>
    <col min="50" max="50" width="1.7109375" style="58" customWidth="1"/>
    <col min="51" max="51" width="2.28515625" style="58" customWidth="1"/>
    <col min="52" max="52" width="2.42578125" style="58" customWidth="1"/>
    <col min="53" max="53" width="2.5703125" style="58" customWidth="1"/>
    <col min="54" max="54" width="2" style="58" customWidth="1"/>
    <col min="55" max="55" width="3.28515625" style="58" customWidth="1"/>
    <col min="56" max="56" width="2" style="58" customWidth="1"/>
    <col min="57" max="57" width="3.28515625" style="58" customWidth="1"/>
    <col min="58" max="58" width="2.42578125" style="58" customWidth="1"/>
    <col min="59" max="59" width="4.140625" style="58" customWidth="1"/>
    <col min="60" max="61" width="3.42578125" style="58" customWidth="1"/>
    <col min="62" max="63" width="3" style="58" customWidth="1"/>
    <col min="64" max="64" width="6.85546875" style="58" customWidth="1"/>
    <col min="65" max="65" width="3.140625" style="58" customWidth="1"/>
    <col min="66" max="67" width="3" style="58" customWidth="1"/>
    <col min="68" max="68" width="4.5703125" style="58" customWidth="1"/>
    <col min="69" max="16384" width="1.7109375" style="58"/>
  </cols>
  <sheetData>
    <row r="1" spans="2:68">
      <c r="B1" s="320"/>
      <c r="C1" s="320"/>
      <c r="D1" s="320"/>
      <c r="E1" s="320"/>
      <c r="F1" s="320"/>
      <c r="G1" s="320"/>
      <c r="H1" s="320"/>
      <c r="I1" s="320"/>
      <c r="J1" s="320"/>
      <c r="K1" s="320"/>
      <c r="P1" s="179"/>
      <c r="Q1" s="179"/>
      <c r="T1" s="60"/>
      <c r="U1" s="60"/>
      <c r="V1" s="60"/>
      <c r="W1" s="60"/>
      <c r="X1" s="60"/>
      <c r="Z1" s="60" t="s">
        <v>0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BB1" s="179" t="s">
        <v>1</v>
      </c>
      <c r="BC1" s="179"/>
      <c r="BD1" s="179"/>
      <c r="BE1" s="179"/>
      <c r="BF1" s="179"/>
      <c r="BG1" s="179"/>
      <c r="BH1" s="179"/>
      <c r="BI1" s="179"/>
      <c r="BJ1" s="179"/>
      <c r="BK1" s="179"/>
    </row>
    <row r="2" spans="2:68" ht="8.25" customHeight="1">
      <c r="B2" s="320"/>
      <c r="C2" s="320"/>
      <c r="D2" s="320"/>
      <c r="E2" s="320"/>
      <c r="F2" s="320"/>
      <c r="G2" s="320"/>
      <c r="H2" s="320"/>
      <c r="I2" s="320"/>
      <c r="J2" s="320"/>
      <c r="K2" s="320"/>
      <c r="P2" s="179"/>
      <c r="Q2" s="179"/>
      <c r="T2" s="58"/>
      <c r="U2" s="58"/>
      <c r="Z2" s="179"/>
      <c r="AA2" s="179"/>
      <c r="AB2" s="179"/>
      <c r="AC2" s="179"/>
      <c r="AD2" s="179"/>
      <c r="AE2" s="179"/>
      <c r="BB2" s="180" t="s">
        <v>2</v>
      </c>
      <c r="BC2" s="180"/>
      <c r="BD2" s="180"/>
      <c r="BE2" s="180"/>
      <c r="BF2" s="180"/>
      <c r="BG2" s="180"/>
      <c r="BH2" s="180"/>
      <c r="BI2" s="180"/>
      <c r="BJ2" s="180"/>
      <c r="BK2" s="180"/>
    </row>
    <row r="3" spans="2:68">
      <c r="B3" s="320"/>
      <c r="C3" s="320"/>
      <c r="D3" s="320"/>
      <c r="E3" s="320"/>
      <c r="F3" s="320"/>
      <c r="G3" s="320"/>
      <c r="H3" s="320"/>
      <c r="I3" s="320"/>
      <c r="J3" s="320"/>
      <c r="K3" s="320"/>
      <c r="P3" s="179"/>
      <c r="Q3" s="179"/>
      <c r="V3" s="179"/>
      <c r="W3" s="179" t="s">
        <v>3</v>
      </c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BB3" s="237" t="s">
        <v>301</v>
      </c>
      <c r="BC3" s="178"/>
      <c r="BD3" s="178"/>
      <c r="BE3" s="178"/>
      <c r="BF3" s="178"/>
      <c r="BG3" s="178"/>
      <c r="BH3" s="178"/>
      <c r="BI3" s="178"/>
      <c r="BJ3" s="178"/>
      <c r="BK3" s="178"/>
      <c r="BP3" s="179"/>
    </row>
    <row r="4" spans="2:68" ht="12.75" customHeight="1"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287" t="s">
        <v>4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BB4" s="63" t="s">
        <v>302</v>
      </c>
      <c r="BC4" s="63"/>
      <c r="BD4" s="63"/>
      <c r="BE4" s="63"/>
      <c r="BF4" s="63"/>
      <c r="BG4" s="63"/>
      <c r="BH4" s="63"/>
      <c r="BI4" s="63"/>
      <c r="BJ4" s="63"/>
      <c r="BK4" s="63"/>
    </row>
    <row r="5" spans="2:68" ht="12.75" customHeight="1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58" t="s">
        <v>5</v>
      </c>
      <c r="S5" s="65" t="s">
        <v>266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192"/>
      <c r="BG5" s="192"/>
      <c r="BH5" s="192"/>
      <c r="BI5" s="192"/>
      <c r="BJ5" s="192"/>
      <c r="BK5" s="192"/>
    </row>
    <row r="6" spans="2:68">
      <c r="L6" s="58" t="s">
        <v>6</v>
      </c>
      <c r="T6" s="58"/>
      <c r="U6" s="58"/>
      <c r="W6" s="58" t="s">
        <v>7</v>
      </c>
      <c r="BF6" s="179"/>
      <c r="BG6" s="179"/>
      <c r="BH6" s="179"/>
      <c r="BI6" s="179"/>
      <c r="BJ6" s="179"/>
      <c r="BK6" s="179"/>
    </row>
    <row r="7" spans="2:68">
      <c r="L7" s="58" t="s">
        <v>8</v>
      </c>
      <c r="T7" s="58"/>
      <c r="U7" s="58"/>
      <c r="BE7" s="66"/>
      <c r="BF7" s="192"/>
      <c r="BG7" s="192"/>
      <c r="BH7" s="192"/>
      <c r="BI7" s="192"/>
      <c r="BJ7" s="192"/>
      <c r="BK7" s="192"/>
    </row>
    <row r="8" spans="2:68" ht="10.9" customHeight="1">
      <c r="L8" s="58" t="s">
        <v>9</v>
      </c>
      <c r="T8" s="58"/>
      <c r="U8" s="58"/>
      <c r="AA8" s="58" t="s">
        <v>10</v>
      </c>
      <c r="BF8" s="193"/>
      <c r="BG8" s="193"/>
      <c r="BH8" s="193"/>
      <c r="BI8" s="193"/>
      <c r="BJ8" s="193"/>
      <c r="BK8" s="193"/>
    </row>
    <row r="9" spans="2:68" ht="9.75" customHeight="1">
      <c r="L9" s="179" t="s">
        <v>11</v>
      </c>
      <c r="M9" s="179"/>
      <c r="N9" s="179"/>
      <c r="O9" s="179"/>
      <c r="P9" s="179"/>
      <c r="Q9" s="179"/>
      <c r="R9" s="179"/>
      <c r="S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93"/>
      <c r="BG9" s="193"/>
      <c r="BH9" s="193"/>
      <c r="BI9" s="193"/>
      <c r="BJ9" s="193"/>
      <c r="BK9" s="193"/>
    </row>
    <row r="10" spans="2:68">
      <c r="P10" s="179"/>
      <c r="Q10" s="179"/>
      <c r="S10" s="67" t="s">
        <v>12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BC10" s="67"/>
      <c r="BD10" s="67"/>
      <c r="BE10" s="67"/>
      <c r="BF10" s="67"/>
      <c r="BG10" s="67"/>
      <c r="BH10" s="67"/>
      <c r="BI10" s="67"/>
      <c r="BJ10" s="67"/>
      <c r="BK10" s="67"/>
    </row>
    <row r="11" spans="2:68" ht="54.75" customHeight="1">
      <c r="B11" s="323" t="s">
        <v>13</v>
      </c>
      <c r="C11" s="325" t="s">
        <v>14</v>
      </c>
      <c r="D11" s="326"/>
      <c r="E11" s="326"/>
      <c r="F11" s="327"/>
      <c r="G11" s="328" t="s">
        <v>15</v>
      </c>
      <c r="H11" s="329"/>
      <c r="I11" s="329"/>
      <c r="J11" s="329"/>
      <c r="K11" s="330"/>
      <c r="L11" s="328" t="s">
        <v>16</v>
      </c>
      <c r="M11" s="329"/>
      <c r="N11" s="329"/>
      <c r="O11" s="330"/>
      <c r="P11" s="328" t="s">
        <v>17</v>
      </c>
      <c r="Q11" s="329"/>
      <c r="R11" s="329"/>
      <c r="S11" s="329"/>
      <c r="T11" s="330"/>
      <c r="U11" s="328" t="s">
        <v>18</v>
      </c>
      <c r="V11" s="329"/>
      <c r="W11" s="329"/>
      <c r="X11" s="330"/>
      <c r="Y11" s="328" t="s">
        <v>19</v>
      </c>
      <c r="Z11" s="329"/>
      <c r="AA11" s="329"/>
      <c r="AB11" s="330"/>
      <c r="AC11" s="328" t="s">
        <v>20</v>
      </c>
      <c r="AD11" s="329"/>
      <c r="AE11" s="329"/>
      <c r="AF11" s="330"/>
      <c r="AG11" s="195"/>
      <c r="AH11" s="195"/>
      <c r="AI11" s="195"/>
      <c r="AJ11" s="328" t="s">
        <v>21</v>
      </c>
      <c r="AK11" s="329"/>
      <c r="AL11" s="329"/>
      <c r="AM11" s="329"/>
      <c r="AN11" s="330"/>
      <c r="AO11" s="328" t="s">
        <v>22</v>
      </c>
      <c r="AP11" s="329"/>
      <c r="AQ11" s="329"/>
      <c r="AR11" s="330"/>
      <c r="AS11" s="328" t="s">
        <v>23</v>
      </c>
      <c r="AT11" s="329"/>
      <c r="AU11" s="329"/>
      <c r="AV11" s="329"/>
      <c r="AW11" s="330"/>
      <c r="AX11" s="328" t="s">
        <v>24</v>
      </c>
      <c r="AY11" s="329"/>
      <c r="AZ11" s="329"/>
      <c r="BA11" s="330"/>
      <c r="BB11" s="328" t="s">
        <v>25</v>
      </c>
      <c r="BC11" s="329"/>
      <c r="BD11" s="329"/>
      <c r="BE11" s="330"/>
      <c r="BF11" s="328" t="s">
        <v>26</v>
      </c>
      <c r="BG11" s="330"/>
      <c r="BH11" s="68" t="s">
        <v>27</v>
      </c>
      <c r="BI11" s="328" t="s">
        <v>28</v>
      </c>
      <c r="BJ11" s="329"/>
      <c r="BK11" s="330"/>
      <c r="BL11" s="346" t="s">
        <v>29</v>
      </c>
      <c r="BM11" s="346" t="s">
        <v>30</v>
      </c>
      <c r="BN11" s="346" t="s">
        <v>31</v>
      </c>
    </row>
    <row r="12" spans="2:68" ht="83.25" customHeight="1">
      <c r="B12" s="324"/>
      <c r="C12" s="71" t="s">
        <v>273</v>
      </c>
      <c r="D12" s="71" t="s">
        <v>274</v>
      </c>
      <c r="E12" s="71" t="s">
        <v>275</v>
      </c>
      <c r="F12" s="71" t="s">
        <v>276</v>
      </c>
      <c r="G12" s="194" t="s">
        <v>277</v>
      </c>
      <c r="H12" s="194" t="s">
        <v>45</v>
      </c>
      <c r="I12" s="194" t="s">
        <v>46</v>
      </c>
      <c r="J12" s="194" t="s">
        <v>47</v>
      </c>
      <c r="K12" s="194" t="s">
        <v>48</v>
      </c>
      <c r="L12" s="71" t="s">
        <v>49</v>
      </c>
      <c r="M12" s="71" t="s">
        <v>50</v>
      </c>
      <c r="N12" s="71" t="s">
        <v>51</v>
      </c>
      <c r="O12" s="71" t="s">
        <v>53</v>
      </c>
      <c r="P12" s="194" t="s">
        <v>278</v>
      </c>
      <c r="Q12" s="194" t="s">
        <v>279</v>
      </c>
      <c r="R12" s="194" t="s">
        <v>275</v>
      </c>
      <c r="S12" s="194" t="s">
        <v>276</v>
      </c>
      <c r="T12" s="194" t="s">
        <v>280</v>
      </c>
      <c r="U12" s="194" t="s">
        <v>45</v>
      </c>
      <c r="V12" s="194" t="s">
        <v>46</v>
      </c>
      <c r="W12" s="194" t="s">
        <v>47</v>
      </c>
      <c r="X12" s="194" t="s">
        <v>48</v>
      </c>
      <c r="Y12" s="194" t="s">
        <v>49</v>
      </c>
      <c r="Z12" s="194" t="s">
        <v>50</v>
      </c>
      <c r="AA12" s="194" t="s">
        <v>51</v>
      </c>
      <c r="AB12" s="194" t="s">
        <v>52</v>
      </c>
      <c r="AC12" s="71" t="s">
        <v>49</v>
      </c>
      <c r="AD12" s="71" t="s">
        <v>50</v>
      </c>
      <c r="AE12" s="71" t="s">
        <v>51</v>
      </c>
      <c r="AF12" s="71" t="s">
        <v>53</v>
      </c>
      <c r="AG12" s="194"/>
      <c r="AH12" s="194"/>
      <c r="AI12" s="194"/>
      <c r="AJ12" s="194" t="s">
        <v>54</v>
      </c>
      <c r="AK12" s="194" t="s">
        <v>35</v>
      </c>
      <c r="AL12" s="194" t="s">
        <v>36</v>
      </c>
      <c r="AM12" s="194" t="s">
        <v>37</v>
      </c>
      <c r="AN12" s="194" t="s">
        <v>55</v>
      </c>
      <c r="AO12" s="71" t="s">
        <v>56</v>
      </c>
      <c r="AP12" s="71" t="s">
        <v>57</v>
      </c>
      <c r="AQ12" s="71" t="s">
        <v>58</v>
      </c>
      <c r="AR12" s="71" t="s">
        <v>59</v>
      </c>
      <c r="AS12" s="194" t="s">
        <v>43</v>
      </c>
      <c r="AT12" s="194" t="s">
        <v>44</v>
      </c>
      <c r="AU12" s="194" t="s">
        <v>32</v>
      </c>
      <c r="AV12" s="194" t="s">
        <v>33</v>
      </c>
      <c r="AW12" s="194" t="s">
        <v>34</v>
      </c>
      <c r="AX12" s="194" t="s">
        <v>35</v>
      </c>
      <c r="AY12" s="194" t="s">
        <v>36</v>
      </c>
      <c r="AZ12" s="194" t="s">
        <v>37</v>
      </c>
      <c r="BA12" s="194" t="s">
        <v>38</v>
      </c>
      <c r="BB12" s="71" t="s">
        <v>39</v>
      </c>
      <c r="BC12" s="71" t="s">
        <v>40</v>
      </c>
      <c r="BD12" s="71" t="s">
        <v>41</v>
      </c>
      <c r="BE12" s="71" t="s">
        <v>42</v>
      </c>
      <c r="BF12" s="71" t="s">
        <v>60</v>
      </c>
      <c r="BG12" s="71" t="s">
        <v>61</v>
      </c>
      <c r="BH12" s="71" t="s">
        <v>60</v>
      </c>
      <c r="BI12" s="198" t="s">
        <v>62</v>
      </c>
      <c r="BJ12" s="197" t="s">
        <v>63</v>
      </c>
      <c r="BK12" s="197" t="s">
        <v>64</v>
      </c>
      <c r="BL12" s="347"/>
      <c r="BM12" s="347"/>
      <c r="BN12" s="347"/>
    </row>
    <row r="13" spans="2:68" ht="9" customHeight="1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81"/>
      <c r="U13" s="181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G13" s="199"/>
      <c r="BH13" s="72"/>
      <c r="BI13" s="199"/>
      <c r="BJ13" s="199"/>
      <c r="BK13" s="199"/>
      <c r="BL13" s="199"/>
      <c r="BM13" s="199"/>
      <c r="BN13" s="181"/>
    </row>
    <row r="14" spans="2:68" ht="9" customHeight="1">
      <c r="B14" s="199">
        <v>2</v>
      </c>
      <c r="C14" s="199"/>
      <c r="D14" s="199"/>
      <c r="E14" s="199"/>
      <c r="F14" s="199"/>
      <c r="G14" s="199"/>
      <c r="H14" s="199"/>
      <c r="I14" s="199"/>
      <c r="J14" s="199">
        <v>17</v>
      </c>
      <c r="K14" s="199"/>
      <c r="L14" s="199"/>
      <c r="M14" s="199"/>
      <c r="N14" s="199"/>
      <c r="O14" s="199"/>
      <c r="P14" s="199"/>
      <c r="Q14" s="199"/>
      <c r="R14" s="199"/>
      <c r="S14" s="199"/>
      <c r="T14" s="73" t="s">
        <v>65</v>
      </c>
      <c r="U14" s="73" t="s">
        <v>65</v>
      </c>
      <c r="V14" s="199"/>
      <c r="W14" s="199"/>
      <c r="X14" s="199"/>
      <c r="Y14" s="199"/>
      <c r="Z14" s="199"/>
      <c r="AA14" s="199">
        <v>19</v>
      </c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 t="s">
        <v>66</v>
      </c>
      <c r="AS14" s="74" t="s">
        <v>67</v>
      </c>
      <c r="AT14" s="74" t="s">
        <v>67</v>
      </c>
      <c r="AU14" s="74" t="s">
        <v>67</v>
      </c>
      <c r="AV14" s="74" t="s">
        <v>67</v>
      </c>
      <c r="AW14" s="74" t="s">
        <v>65</v>
      </c>
      <c r="AX14" s="74" t="s">
        <v>65</v>
      </c>
      <c r="AY14" s="74" t="s">
        <v>65</v>
      </c>
      <c r="AZ14" s="74" t="s">
        <v>65</v>
      </c>
      <c r="BA14" s="74" t="s">
        <v>65</v>
      </c>
      <c r="BB14" s="74" t="s">
        <v>65</v>
      </c>
      <c r="BC14" s="74" t="s">
        <v>65</v>
      </c>
      <c r="BD14" s="74" t="s">
        <v>65</v>
      </c>
      <c r="BE14" s="74" t="s">
        <v>65</v>
      </c>
      <c r="BF14" s="181">
        <v>36</v>
      </c>
      <c r="BG14" s="181">
        <v>1296</v>
      </c>
      <c r="BH14" s="72">
        <v>1</v>
      </c>
      <c r="BI14" s="181">
        <v>4</v>
      </c>
      <c r="BJ14" s="181"/>
      <c r="BK14" s="181"/>
      <c r="BL14" s="181"/>
      <c r="BM14" s="181">
        <v>11</v>
      </c>
      <c r="BN14" s="181">
        <v>52</v>
      </c>
    </row>
    <row r="15" spans="2:68" ht="9" customHeight="1">
      <c r="B15" s="199">
        <v>3</v>
      </c>
      <c r="C15" s="199"/>
      <c r="D15" s="199"/>
      <c r="E15" s="199"/>
      <c r="F15" s="199"/>
      <c r="G15" s="199"/>
      <c r="H15" s="199"/>
      <c r="I15" s="199"/>
      <c r="J15" s="199">
        <v>17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81" t="s">
        <v>66</v>
      </c>
      <c r="U15" s="73" t="s">
        <v>65</v>
      </c>
      <c r="V15" s="74" t="s">
        <v>65</v>
      </c>
      <c r="W15" s="74" t="s">
        <v>67</v>
      </c>
      <c r="X15" s="74" t="s">
        <v>67</v>
      </c>
      <c r="Y15" s="74"/>
      <c r="Z15" s="199"/>
      <c r="AA15" s="199">
        <v>10</v>
      </c>
      <c r="AB15" s="199"/>
      <c r="AC15" s="199"/>
      <c r="AD15" s="199"/>
      <c r="AE15" s="199"/>
      <c r="AF15" s="199"/>
      <c r="AG15" s="199"/>
      <c r="AH15" s="199"/>
      <c r="AI15" s="199"/>
      <c r="AJ15" s="74"/>
      <c r="AK15" s="74"/>
      <c r="AL15" s="199" t="s">
        <v>66</v>
      </c>
      <c r="AM15" s="199" t="s">
        <v>68</v>
      </c>
      <c r="AN15" s="199" t="s">
        <v>68</v>
      </c>
      <c r="AO15" s="199" t="s">
        <v>68</v>
      </c>
      <c r="AP15" s="199" t="s">
        <v>68</v>
      </c>
      <c r="AQ15" s="199" t="s">
        <v>69</v>
      </c>
      <c r="AR15" s="199" t="s">
        <v>69</v>
      </c>
      <c r="AS15" s="199" t="s">
        <v>69</v>
      </c>
      <c r="AT15" s="199" t="s">
        <v>69</v>
      </c>
      <c r="AU15" s="199" t="s">
        <v>69</v>
      </c>
      <c r="AV15" s="199" t="s">
        <v>69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181">
        <v>27</v>
      </c>
      <c r="BG15" s="181">
        <v>972</v>
      </c>
      <c r="BH15" s="72">
        <v>2</v>
      </c>
      <c r="BI15" s="181"/>
      <c r="BJ15" s="181">
        <v>2</v>
      </c>
      <c r="BK15" s="181">
        <v>4</v>
      </c>
      <c r="BL15" s="181">
        <v>6</v>
      </c>
      <c r="BM15" s="181">
        <v>2</v>
      </c>
      <c r="BN15" s="181">
        <v>43</v>
      </c>
    </row>
    <row r="16" spans="2:68" ht="9.75" customHeight="1"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73"/>
      <c r="U16" s="73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 t="s">
        <v>70</v>
      </c>
      <c r="BD16" s="199"/>
      <c r="BE16" s="199"/>
      <c r="BF16" s="181">
        <v>63</v>
      </c>
      <c r="BG16" s="181">
        <v>2268</v>
      </c>
      <c r="BH16" s="72">
        <v>3</v>
      </c>
      <c r="BI16" s="184">
        <v>4</v>
      </c>
      <c r="BJ16" s="184">
        <v>2</v>
      </c>
      <c r="BK16" s="181">
        <v>4</v>
      </c>
      <c r="BL16" s="181">
        <v>6</v>
      </c>
      <c r="BM16" s="181">
        <v>13</v>
      </c>
      <c r="BN16" s="181">
        <v>95</v>
      </c>
    </row>
    <row r="17" spans="1:81" ht="8.25" customHeight="1">
      <c r="BI17" s="341">
        <v>6</v>
      </c>
      <c r="BJ17" s="343"/>
      <c r="BK17" s="76"/>
    </row>
    <row r="18" spans="1:81" ht="6" customHeight="1">
      <c r="BI18" s="192"/>
      <c r="BJ18" s="192"/>
      <c r="BK18" s="76"/>
    </row>
    <row r="19" spans="1:81" ht="3.75" customHeight="1">
      <c r="BI19" s="192"/>
      <c r="BJ19" s="192"/>
      <c r="BK19" s="76"/>
    </row>
    <row r="20" spans="1:81" ht="9.75" customHeight="1">
      <c r="D20" s="287" t="s">
        <v>71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</row>
    <row r="21" spans="1:81" ht="10.5" customHeight="1">
      <c r="D21" s="287"/>
      <c r="E21" s="287"/>
      <c r="F21" s="287"/>
      <c r="G21" s="287"/>
      <c r="H21" s="287"/>
      <c r="I21" s="287" t="s">
        <v>72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</row>
    <row r="22" spans="1:81" ht="26.25" customHeight="1">
      <c r="A22" s="65"/>
      <c r="B22" s="65"/>
      <c r="C22" s="65"/>
      <c r="D22" s="331" t="s">
        <v>73</v>
      </c>
      <c r="E22" s="331"/>
      <c r="F22" s="331"/>
      <c r="G22" s="331"/>
      <c r="H22" s="331"/>
      <c r="K22" s="332" t="s">
        <v>74</v>
      </c>
      <c r="L22" s="332"/>
      <c r="M22" s="332"/>
      <c r="N22" s="332"/>
      <c r="O22" s="332"/>
      <c r="P22" s="196"/>
      <c r="Q22" s="333" t="s">
        <v>75</v>
      </c>
      <c r="R22" s="333"/>
      <c r="S22" s="333"/>
      <c r="T22" s="333"/>
      <c r="U22" s="333"/>
      <c r="V22" s="333"/>
      <c r="W22" s="333"/>
      <c r="Y22" s="333" t="s">
        <v>76</v>
      </c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196"/>
      <c r="AO22" s="333" t="s">
        <v>77</v>
      </c>
      <c r="AP22" s="333"/>
      <c r="AQ22" s="333"/>
      <c r="AR22" s="333"/>
      <c r="AS22" s="333"/>
      <c r="AT22" s="333"/>
      <c r="AV22" s="333" t="s">
        <v>78</v>
      </c>
      <c r="AW22" s="333"/>
      <c r="AX22" s="333"/>
      <c r="AY22" s="333"/>
      <c r="AZ22" s="333"/>
      <c r="BA22" s="333"/>
      <c r="BB22" s="333"/>
      <c r="BC22" s="333"/>
      <c r="BD22" s="333"/>
      <c r="BF22" s="535" t="s">
        <v>79</v>
      </c>
      <c r="BG22" s="535"/>
      <c r="BH22" s="535"/>
      <c r="BI22" s="535"/>
      <c r="BK22" s="287"/>
      <c r="BL22" s="287"/>
      <c r="BM22" s="287"/>
    </row>
    <row r="23" spans="1:81" ht="8.25" customHeight="1">
      <c r="D23" s="338"/>
      <c r="E23" s="339"/>
      <c r="F23" s="339"/>
      <c r="G23" s="339"/>
      <c r="H23" s="340"/>
      <c r="K23" s="341">
        <v>0</v>
      </c>
      <c r="L23" s="342"/>
      <c r="M23" s="342"/>
      <c r="N23" s="342"/>
      <c r="O23" s="343"/>
      <c r="P23" s="66"/>
      <c r="R23" s="353" t="s">
        <v>67</v>
      </c>
      <c r="S23" s="342"/>
      <c r="T23" s="342"/>
      <c r="U23" s="342"/>
      <c r="V23" s="343"/>
      <c r="AB23" s="341" t="s">
        <v>80</v>
      </c>
      <c r="AC23" s="342"/>
      <c r="AD23" s="342"/>
      <c r="AE23" s="342"/>
      <c r="AF23" s="343"/>
      <c r="AG23" s="192"/>
      <c r="AH23" s="192"/>
      <c r="AI23" s="192"/>
      <c r="AP23" s="349" t="s">
        <v>66</v>
      </c>
      <c r="AQ23" s="350"/>
      <c r="AR23" s="350"/>
      <c r="AS23" s="351"/>
      <c r="AX23" s="341" t="s">
        <v>69</v>
      </c>
      <c r="AY23" s="342"/>
      <c r="AZ23" s="342"/>
      <c r="BA23" s="342"/>
      <c r="BB23" s="343"/>
      <c r="BF23" s="341" t="s">
        <v>65</v>
      </c>
      <c r="BG23" s="342"/>
      <c r="BH23" s="342"/>
      <c r="BI23" s="343"/>
      <c r="BK23" s="320"/>
      <c r="BL23" s="320"/>
      <c r="BM23" s="320"/>
    </row>
    <row r="24" spans="1:81" ht="7.5" customHeight="1"/>
    <row r="25" spans="1:81">
      <c r="Y25" s="77" t="s">
        <v>81</v>
      </c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BZ25" s="66"/>
      <c r="CA25" s="66"/>
      <c r="CB25" s="66"/>
    </row>
    <row r="26" spans="1:81" ht="9" customHeight="1">
      <c r="A26" s="356" t="s">
        <v>82</v>
      </c>
      <c r="B26" s="358" t="s">
        <v>83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44" t="s">
        <v>206</v>
      </c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59" t="s">
        <v>84</v>
      </c>
      <c r="AQ26" s="359"/>
      <c r="AR26" s="359"/>
      <c r="AS26" s="359" t="s">
        <v>85</v>
      </c>
      <c r="AT26" s="359"/>
      <c r="AU26" s="359"/>
      <c r="AV26" s="360" t="s">
        <v>86</v>
      </c>
      <c r="AW26" s="360"/>
      <c r="AX26" s="360"/>
      <c r="AY26" s="360"/>
      <c r="AZ26" s="360"/>
      <c r="BA26" s="360"/>
      <c r="BB26" s="360"/>
      <c r="BC26" s="360"/>
      <c r="BD26" s="264" t="s">
        <v>87</v>
      </c>
      <c r="BE26" s="264"/>
      <c r="BF26" s="264"/>
      <c r="BG26" s="264"/>
      <c r="BH26" s="264"/>
      <c r="BI26" s="264"/>
      <c r="BJ26" s="264"/>
      <c r="BK26" s="264"/>
      <c r="BZ26" s="66"/>
      <c r="CA26" s="66"/>
      <c r="CB26" s="192"/>
      <c r="CC26" s="192"/>
    </row>
    <row r="27" spans="1:81" ht="46.5" customHeight="1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45" t="s">
        <v>207</v>
      </c>
      <c r="AE27" s="345"/>
      <c r="AF27" s="345"/>
      <c r="AG27" s="363" t="s">
        <v>282</v>
      </c>
      <c r="AH27" s="364"/>
      <c r="AI27" s="365"/>
      <c r="AJ27" s="345" t="s">
        <v>208</v>
      </c>
      <c r="AK27" s="345"/>
      <c r="AL27" s="345"/>
      <c r="AM27" s="345" t="s">
        <v>209</v>
      </c>
      <c r="AN27" s="345"/>
      <c r="AO27" s="345"/>
      <c r="AP27" s="359"/>
      <c r="AQ27" s="359"/>
      <c r="AR27" s="359"/>
      <c r="AS27" s="359"/>
      <c r="AT27" s="359"/>
      <c r="AU27" s="359"/>
      <c r="AV27" s="345" t="s">
        <v>88</v>
      </c>
      <c r="AW27" s="345"/>
      <c r="AX27" s="352" t="s">
        <v>173</v>
      </c>
      <c r="AY27" s="352"/>
      <c r="AZ27" s="352" t="s">
        <v>89</v>
      </c>
      <c r="BA27" s="352"/>
      <c r="BB27" s="328" t="s">
        <v>90</v>
      </c>
      <c r="BC27" s="330"/>
      <c r="BD27" s="352" t="s">
        <v>91</v>
      </c>
      <c r="BE27" s="352"/>
      <c r="BF27" s="352" t="s">
        <v>92</v>
      </c>
      <c r="BG27" s="352"/>
      <c r="BH27" s="352" t="s">
        <v>202</v>
      </c>
      <c r="BI27" s="352"/>
      <c r="BJ27" s="352" t="s">
        <v>203</v>
      </c>
      <c r="BK27" s="352"/>
      <c r="CB27" s="66"/>
      <c r="CC27" s="66"/>
    </row>
    <row r="28" spans="1:81" ht="14.25" customHeight="1">
      <c r="A28" s="78"/>
      <c r="B28" s="354" t="s">
        <v>93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264"/>
      <c r="AE28" s="264"/>
      <c r="AF28" s="264"/>
      <c r="AG28" s="363"/>
      <c r="AH28" s="364"/>
      <c r="AI28" s="365"/>
      <c r="AJ28" s="264"/>
      <c r="AK28" s="264"/>
      <c r="AL28" s="264"/>
      <c r="AM28" s="264"/>
      <c r="AN28" s="264"/>
      <c r="AO28" s="264"/>
      <c r="AP28" s="355">
        <f>AP31+AP36+AP40</f>
        <v>3402</v>
      </c>
      <c r="AQ28" s="355"/>
      <c r="AR28" s="355"/>
      <c r="AS28" s="355">
        <f>AS31+AS36+AS40</f>
        <v>1134</v>
      </c>
      <c r="AT28" s="355"/>
      <c r="AU28" s="355"/>
      <c r="AV28" s="367">
        <v>2268</v>
      </c>
      <c r="AW28" s="368"/>
      <c r="AX28" s="367">
        <v>960</v>
      </c>
      <c r="AY28" s="368"/>
      <c r="AZ28" s="367">
        <v>1248</v>
      </c>
      <c r="BA28" s="368"/>
      <c r="BB28" s="367">
        <f>BB30+BB89</f>
        <v>60</v>
      </c>
      <c r="BC28" s="368"/>
      <c r="BD28" s="367">
        <v>612</v>
      </c>
      <c r="BE28" s="368"/>
      <c r="BF28" s="367">
        <v>684</v>
      </c>
      <c r="BG28" s="368"/>
      <c r="BH28" s="367">
        <v>612</v>
      </c>
      <c r="BI28" s="368"/>
      <c r="BJ28" s="367">
        <v>360</v>
      </c>
      <c r="BK28" s="368"/>
      <c r="CB28" s="66"/>
      <c r="CC28" s="66"/>
    </row>
    <row r="29" spans="1:81" ht="14.25" customHeight="1">
      <c r="A29" s="114"/>
      <c r="B29" s="472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4"/>
      <c r="AD29" s="341"/>
      <c r="AE29" s="342"/>
      <c r="AF29" s="343"/>
      <c r="AG29" s="363"/>
      <c r="AH29" s="364"/>
      <c r="AI29" s="365"/>
      <c r="AJ29" s="341"/>
      <c r="AK29" s="342"/>
      <c r="AL29" s="343"/>
      <c r="AM29" s="341"/>
      <c r="AN29" s="342"/>
      <c r="AO29" s="343"/>
      <c r="AP29" s="475"/>
      <c r="AQ29" s="476"/>
      <c r="AR29" s="477"/>
      <c r="AS29" s="475"/>
      <c r="AT29" s="476"/>
      <c r="AU29" s="477"/>
      <c r="AV29" s="367"/>
      <c r="AW29" s="368"/>
      <c r="AX29" s="367"/>
      <c r="AY29" s="368"/>
      <c r="AZ29" s="367"/>
      <c r="BA29" s="368"/>
      <c r="BB29" s="367"/>
      <c r="BC29" s="368"/>
      <c r="BD29" s="367"/>
      <c r="BE29" s="368"/>
      <c r="BF29" s="367"/>
      <c r="BG29" s="368"/>
      <c r="BH29" s="367"/>
      <c r="BI29" s="368"/>
      <c r="BJ29" s="367"/>
      <c r="BK29" s="368"/>
      <c r="CB29" s="66"/>
      <c r="CC29" s="66"/>
    </row>
    <row r="30" spans="1:81" ht="13.5" customHeight="1">
      <c r="A30" s="114"/>
      <c r="B30" s="361" t="s">
        <v>94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264"/>
      <c r="AE30" s="264"/>
      <c r="AF30" s="264"/>
      <c r="AG30" s="363"/>
      <c r="AH30" s="364"/>
      <c r="AI30" s="365"/>
      <c r="AJ30" s="264"/>
      <c r="AK30" s="264"/>
      <c r="AL30" s="264"/>
      <c r="AM30" s="264"/>
      <c r="AN30" s="264"/>
      <c r="AO30" s="264"/>
      <c r="AP30" s="532">
        <v>2376</v>
      </c>
      <c r="AQ30" s="533"/>
      <c r="AR30" s="534"/>
      <c r="AS30" s="362">
        <v>792</v>
      </c>
      <c r="AT30" s="362"/>
      <c r="AU30" s="362"/>
      <c r="AV30" s="366">
        <v>1584</v>
      </c>
      <c r="AW30" s="366"/>
      <c r="AX30" s="366">
        <v>656</v>
      </c>
      <c r="AY30" s="366"/>
      <c r="AZ30" s="366">
        <f>AZ31+AZ36+AZ40</f>
        <v>1272</v>
      </c>
      <c r="BA30" s="366"/>
      <c r="BB30" s="366">
        <v>40</v>
      </c>
      <c r="BC30" s="366"/>
      <c r="BD30" s="366">
        <f>BD31+BD36+BD40</f>
        <v>612</v>
      </c>
      <c r="BE30" s="366"/>
      <c r="BF30" s="366">
        <f>BF31+BF36+BF40</f>
        <v>684</v>
      </c>
      <c r="BG30" s="366"/>
      <c r="BH30" s="366">
        <f>BH31+BH36+BH40</f>
        <v>612</v>
      </c>
      <c r="BI30" s="366"/>
      <c r="BJ30" s="366">
        <f t="shared" ref="BJ30" si="0">BJ31+BJ36+BJ40</f>
        <v>360</v>
      </c>
      <c r="BK30" s="366"/>
      <c r="CB30" s="66"/>
      <c r="CC30" s="66"/>
    </row>
    <row r="31" spans="1:81" ht="9" customHeight="1">
      <c r="A31" s="79" t="s">
        <v>95</v>
      </c>
      <c r="B31" s="281" t="s">
        <v>96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>
        <f>SUM(AP32:AR35)</f>
        <v>522</v>
      </c>
      <c r="AQ31" s="334"/>
      <c r="AR31" s="334"/>
      <c r="AS31" s="334">
        <f>SUM(AS32:AU35)</f>
        <v>174</v>
      </c>
      <c r="AT31" s="334"/>
      <c r="AU31" s="334"/>
      <c r="AV31" s="334">
        <f>SUM(AV32:AW35)</f>
        <v>348</v>
      </c>
      <c r="AW31" s="334"/>
      <c r="AX31" s="334">
        <f>SUM(AX32:AY35)</f>
        <v>96</v>
      </c>
      <c r="AY31" s="334"/>
      <c r="AZ31" s="334">
        <f>SUM(AZ32:BA35)</f>
        <v>252</v>
      </c>
      <c r="BA31" s="334"/>
      <c r="BB31" s="334"/>
      <c r="BC31" s="334"/>
      <c r="BD31" s="334">
        <f>SUM(BD32:BD35)</f>
        <v>102</v>
      </c>
      <c r="BE31" s="334"/>
      <c r="BF31" s="334">
        <f>SUM(BF32:BF35)</f>
        <v>116</v>
      </c>
      <c r="BG31" s="334"/>
      <c r="BH31" s="334">
        <f>SUM(BH32:BH35)</f>
        <v>62</v>
      </c>
      <c r="BI31" s="334"/>
      <c r="BJ31" s="334">
        <f>SUM(BJ32:BJ35)</f>
        <v>68</v>
      </c>
      <c r="BK31" s="334"/>
      <c r="CB31" s="66"/>
      <c r="CC31" s="66"/>
    </row>
    <row r="32" spans="1:81" ht="12" customHeight="1">
      <c r="A32" s="80" t="s">
        <v>97</v>
      </c>
      <c r="B32" s="263" t="s">
        <v>98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4"/>
      <c r="AE32" s="264"/>
      <c r="AF32" s="264"/>
      <c r="AG32" s="363">
        <v>6</v>
      </c>
      <c r="AH32" s="364"/>
      <c r="AI32" s="365"/>
      <c r="AJ32" s="264"/>
      <c r="AK32" s="264"/>
      <c r="AL32" s="264"/>
      <c r="AM32" s="264"/>
      <c r="AN32" s="264"/>
      <c r="AO32" s="264"/>
      <c r="AP32" s="531">
        <v>58</v>
      </c>
      <c r="AQ32" s="531"/>
      <c r="AR32" s="531"/>
      <c r="AS32" s="531">
        <v>10</v>
      </c>
      <c r="AT32" s="531"/>
      <c r="AU32" s="531"/>
      <c r="AV32" s="264">
        <v>48</v>
      </c>
      <c r="AW32" s="264"/>
      <c r="AX32" s="264">
        <v>48</v>
      </c>
      <c r="AY32" s="264"/>
      <c r="AZ32" s="264">
        <v>0</v>
      </c>
      <c r="BA32" s="264"/>
      <c r="BB32" s="264"/>
      <c r="BC32" s="264"/>
      <c r="BD32" s="352"/>
      <c r="BE32" s="352"/>
      <c r="BF32" s="352"/>
      <c r="BG32" s="352"/>
      <c r="BH32" s="352"/>
      <c r="BI32" s="352"/>
      <c r="BJ32" s="352">
        <v>48</v>
      </c>
      <c r="BK32" s="352"/>
      <c r="CB32" s="66"/>
      <c r="CC32" s="66"/>
    </row>
    <row r="33" spans="1:81" ht="9.75" customHeight="1">
      <c r="A33" s="81" t="s">
        <v>99</v>
      </c>
      <c r="B33" s="263" t="s">
        <v>100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4"/>
      <c r="AE33" s="264"/>
      <c r="AF33" s="264"/>
      <c r="AG33" s="363">
        <v>3</v>
      </c>
      <c r="AH33" s="364"/>
      <c r="AI33" s="365"/>
      <c r="AJ33" s="264"/>
      <c r="AK33" s="264"/>
      <c r="AL33" s="264"/>
      <c r="AM33" s="264"/>
      <c r="AN33" s="264"/>
      <c r="AO33" s="264"/>
      <c r="AP33" s="531">
        <v>58</v>
      </c>
      <c r="AQ33" s="531"/>
      <c r="AR33" s="531"/>
      <c r="AS33" s="531">
        <v>10</v>
      </c>
      <c r="AT33" s="531"/>
      <c r="AU33" s="531"/>
      <c r="AV33" s="264">
        <v>48</v>
      </c>
      <c r="AW33" s="264"/>
      <c r="AX33" s="264">
        <v>48</v>
      </c>
      <c r="AY33" s="264"/>
      <c r="AZ33" s="264">
        <v>0</v>
      </c>
      <c r="BA33" s="264"/>
      <c r="BB33" s="264"/>
      <c r="BC33" s="264"/>
      <c r="BD33" s="352">
        <v>48</v>
      </c>
      <c r="BE33" s="352"/>
      <c r="BF33" s="352"/>
      <c r="BG33" s="352"/>
      <c r="BH33" s="352"/>
      <c r="BI33" s="352"/>
      <c r="BJ33" s="352"/>
      <c r="BK33" s="352"/>
      <c r="CB33" s="66"/>
      <c r="CC33" s="66"/>
    </row>
    <row r="34" spans="1:81" ht="12.75" customHeight="1">
      <c r="A34" s="80" t="s">
        <v>101</v>
      </c>
      <c r="B34" s="263" t="s">
        <v>102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4"/>
      <c r="AE34" s="264"/>
      <c r="AF34" s="264"/>
      <c r="AG34" s="363">
        <v>3.4</v>
      </c>
      <c r="AH34" s="364"/>
      <c r="AI34" s="365"/>
      <c r="AJ34" s="264"/>
      <c r="AK34" s="264"/>
      <c r="AL34" s="264"/>
      <c r="AM34" s="264"/>
      <c r="AN34" s="264"/>
      <c r="AO34" s="264"/>
      <c r="AP34" s="531">
        <f t="shared" ref="AP34" si="1">AS34+AV34</f>
        <v>154</v>
      </c>
      <c r="AQ34" s="531"/>
      <c r="AR34" s="531"/>
      <c r="AS34" s="531">
        <v>28</v>
      </c>
      <c r="AT34" s="531"/>
      <c r="AU34" s="531"/>
      <c r="AV34" s="264">
        <v>126</v>
      </c>
      <c r="AW34" s="264"/>
      <c r="AX34" s="264">
        <v>0</v>
      </c>
      <c r="AY34" s="264"/>
      <c r="AZ34" s="264">
        <v>126</v>
      </c>
      <c r="BA34" s="264"/>
      <c r="BB34" s="264"/>
      <c r="BC34" s="264"/>
      <c r="BD34" s="352">
        <v>40</v>
      </c>
      <c r="BE34" s="352"/>
      <c r="BF34" s="352">
        <v>86</v>
      </c>
      <c r="BG34" s="352"/>
      <c r="BH34" s="352"/>
      <c r="BI34" s="352"/>
      <c r="BJ34" s="352"/>
      <c r="BK34" s="352"/>
    </row>
    <row r="35" spans="1:81" ht="9.75" customHeight="1">
      <c r="A35" s="81" t="s">
        <v>103</v>
      </c>
      <c r="B35" s="263" t="s">
        <v>104</v>
      </c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4"/>
      <c r="AE35" s="264"/>
      <c r="AF35" s="264"/>
      <c r="AG35" s="363" t="s">
        <v>250</v>
      </c>
      <c r="AH35" s="364"/>
      <c r="AI35" s="365"/>
      <c r="AJ35" s="264"/>
      <c r="AK35" s="264"/>
      <c r="AL35" s="264"/>
      <c r="AM35" s="264"/>
      <c r="AN35" s="264"/>
      <c r="AO35" s="264"/>
      <c r="AP35" s="531">
        <v>252</v>
      </c>
      <c r="AQ35" s="531"/>
      <c r="AR35" s="531"/>
      <c r="AS35" s="531">
        <v>126</v>
      </c>
      <c r="AT35" s="531"/>
      <c r="AU35" s="531"/>
      <c r="AV35" s="264">
        <v>126</v>
      </c>
      <c r="AW35" s="264"/>
      <c r="AX35" s="264">
        <v>0</v>
      </c>
      <c r="AY35" s="264"/>
      <c r="AZ35" s="264">
        <v>126</v>
      </c>
      <c r="BA35" s="264"/>
      <c r="BB35" s="264"/>
      <c r="BC35" s="264"/>
      <c r="BD35" s="352">
        <v>14</v>
      </c>
      <c r="BE35" s="352"/>
      <c r="BF35" s="352">
        <v>30</v>
      </c>
      <c r="BG35" s="352"/>
      <c r="BH35" s="352">
        <v>62</v>
      </c>
      <c r="BI35" s="352"/>
      <c r="BJ35" s="352">
        <v>20</v>
      </c>
      <c r="BK35" s="352"/>
    </row>
    <row r="36" spans="1:81" ht="12" customHeight="1">
      <c r="A36" s="82" t="s">
        <v>105</v>
      </c>
      <c r="B36" s="281" t="s">
        <v>106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>
        <f>SUM(AP37:AR39)</f>
        <v>198</v>
      </c>
      <c r="AQ36" s="334"/>
      <c r="AR36" s="334"/>
      <c r="AS36" s="334">
        <f>SUM(AS37:AU39)</f>
        <v>66</v>
      </c>
      <c r="AT36" s="334"/>
      <c r="AU36" s="334"/>
      <c r="AV36" s="334">
        <f>SUM(AV37:AW39)</f>
        <v>132</v>
      </c>
      <c r="AW36" s="334"/>
      <c r="AX36" s="334">
        <f>SUM(AX37:AY39)</f>
        <v>82</v>
      </c>
      <c r="AY36" s="334"/>
      <c r="AZ36" s="334">
        <f>SUM(AZ37:BA39)</f>
        <v>50</v>
      </c>
      <c r="BA36" s="334"/>
      <c r="BB36" s="334"/>
      <c r="BC36" s="334"/>
      <c r="BD36" s="334">
        <f>SUM(BD37:BD39)</f>
        <v>132</v>
      </c>
      <c r="BE36" s="334"/>
      <c r="BF36" s="334">
        <f>SUM(BF37:BF39)</f>
        <v>0</v>
      </c>
      <c r="BG36" s="334"/>
      <c r="BH36" s="334">
        <f>SUM(BH37:BH39)</f>
        <v>0</v>
      </c>
      <c r="BI36" s="334"/>
      <c r="BJ36" s="334">
        <f>SUM(BJ37:BJ39)</f>
        <v>0</v>
      </c>
      <c r="BK36" s="334"/>
    </row>
    <row r="37" spans="1:81" ht="9.75" customHeight="1">
      <c r="A37" s="81" t="s">
        <v>107</v>
      </c>
      <c r="B37" s="263" t="s">
        <v>108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4"/>
      <c r="AE37" s="264"/>
      <c r="AF37" s="264"/>
      <c r="AG37" s="264">
        <v>3</v>
      </c>
      <c r="AH37" s="264"/>
      <c r="AI37" s="264"/>
      <c r="AJ37" s="264"/>
      <c r="AK37" s="264"/>
      <c r="AL37" s="264"/>
      <c r="AM37" s="264"/>
      <c r="AN37" s="264"/>
      <c r="AO37" s="264"/>
      <c r="AP37" s="264">
        <f>AS37+AV37</f>
        <v>60</v>
      </c>
      <c r="AQ37" s="264"/>
      <c r="AR37" s="264"/>
      <c r="AS37" s="264">
        <v>20</v>
      </c>
      <c r="AT37" s="264"/>
      <c r="AU37" s="264"/>
      <c r="AV37" s="264">
        <v>40</v>
      </c>
      <c r="AW37" s="264"/>
      <c r="AX37" s="264">
        <v>20</v>
      </c>
      <c r="AY37" s="264"/>
      <c r="AZ37" s="264">
        <v>20</v>
      </c>
      <c r="BA37" s="264"/>
      <c r="BB37" s="264"/>
      <c r="BC37" s="264"/>
      <c r="BD37" s="352">
        <v>40</v>
      </c>
      <c r="BE37" s="352"/>
      <c r="BF37" s="352"/>
      <c r="BG37" s="352"/>
      <c r="BH37" s="352"/>
      <c r="BI37" s="352"/>
      <c r="BJ37" s="352"/>
      <c r="BK37" s="352"/>
    </row>
    <row r="38" spans="1:81" ht="14.25" customHeight="1">
      <c r="A38" s="80" t="s">
        <v>109</v>
      </c>
      <c r="B38" s="263" t="s">
        <v>110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4"/>
      <c r="AE38" s="264"/>
      <c r="AF38" s="264"/>
      <c r="AG38" s="264">
        <v>3</v>
      </c>
      <c r="AH38" s="264"/>
      <c r="AI38" s="264"/>
      <c r="AJ38" s="264"/>
      <c r="AK38" s="264"/>
      <c r="AL38" s="264"/>
      <c r="AM38" s="264"/>
      <c r="AN38" s="264"/>
      <c r="AO38" s="264"/>
      <c r="AP38" s="264">
        <f t="shared" ref="AP38:AP39" si="2">AS38+AV38</f>
        <v>90</v>
      </c>
      <c r="AQ38" s="264"/>
      <c r="AR38" s="264"/>
      <c r="AS38" s="264">
        <v>30</v>
      </c>
      <c r="AT38" s="264"/>
      <c r="AU38" s="264"/>
      <c r="AV38" s="264">
        <v>60</v>
      </c>
      <c r="AW38" s="264"/>
      <c r="AX38" s="264">
        <v>30</v>
      </c>
      <c r="AY38" s="264"/>
      <c r="AZ38" s="264">
        <v>30</v>
      </c>
      <c r="BA38" s="264"/>
      <c r="BB38" s="264"/>
      <c r="BC38" s="264"/>
      <c r="BD38" s="352">
        <v>60</v>
      </c>
      <c r="BE38" s="352"/>
      <c r="BF38" s="352"/>
      <c r="BG38" s="352"/>
      <c r="BH38" s="352"/>
      <c r="BI38" s="352"/>
      <c r="BJ38" s="352"/>
      <c r="BK38" s="352"/>
    </row>
    <row r="39" spans="1:81" ht="13.5" customHeight="1">
      <c r="A39" s="81" t="s">
        <v>111</v>
      </c>
      <c r="B39" s="263" t="s">
        <v>112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4"/>
      <c r="AE39" s="264"/>
      <c r="AF39" s="264"/>
      <c r="AG39" s="264">
        <v>3</v>
      </c>
      <c r="AH39" s="264"/>
      <c r="AI39" s="264"/>
      <c r="AJ39" s="264"/>
      <c r="AK39" s="264"/>
      <c r="AL39" s="264"/>
      <c r="AM39" s="264"/>
      <c r="AN39" s="264"/>
      <c r="AO39" s="264"/>
      <c r="AP39" s="264">
        <f t="shared" si="2"/>
        <v>48</v>
      </c>
      <c r="AQ39" s="264"/>
      <c r="AR39" s="264"/>
      <c r="AS39" s="264">
        <v>16</v>
      </c>
      <c r="AT39" s="264"/>
      <c r="AU39" s="264"/>
      <c r="AV39" s="264">
        <v>32</v>
      </c>
      <c r="AW39" s="264"/>
      <c r="AX39" s="264">
        <v>32</v>
      </c>
      <c r="AY39" s="264"/>
      <c r="AZ39" s="264">
        <v>0</v>
      </c>
      <c r="BA39" s="264"/>
      <c r="BB39" s="264"/>
      <c r="BC39" s="264"/>
      <c r="BD39" s="352">
        <v>32</v>
      </c>
      <c r="BE39" s="352"/>
      <c r="BF39" s="352"/>
      <c r="BG39" s="352"/>
      <c r="BH39" s="352"/>
      <c r="BI39" s="352"/>
      <c r="BJ39" s="352"/>
      <c r="BK39" s="352"/>
    </row>
    <row r="40" spans="1:81" ht="12.75" customHeight="1">
      <c r="A40" s="79" t="s">
        <v>113</v>
      </c>
      <c r="B40" s="374" t="s">
        <v>114</v>
      </c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6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334">
        <f>SUM(AP51+AP41)</f>
        <v>2682</v>
      </c>
      <c r="AQ40" s="334"/>
      <c r="AR40" s="334"/>
      <c r="AS40" s="334">
        <f>SUM(AS51+AS41)</f>
        <v>894</v>
      </c>
      <c r="AT40" s="334"/>
      <c r="AU40" s="334"/>
      <c r="AV40" s="334">
        <f>SUM(AV51+AV41)</f>
        <v>1788</v>
      </c>
      <c r="AW40" s="334"/>
      <c r="AX40" s="334">
        <f>AX41+AX51</f>
        <v>758</v>
      </c>
      <c r="AY40" s="334"/>
      <c r="AZ40" s="334">
        <f>AZ41+AZ51</f>
        <v>970</v>
      </c>
      <c r="BA40" s="334"/>
      <c r="BB40" s="334">
        <f>BB41+BB51</f>
        <v>40</v>
      </c>
      <c r="BC40" s="334"/>
      <c r="BD40" s="334">
        <f>BD41+BD51</f>
        <v>378</v>
      </c>
      <c r="BE40" s="334"/>
      <c r="BF40" s="334">
        <f>BF41+BF51</f>
        <v>568</v>
      </c>
      <c r="BG40" s="334"/>
      <c r="BH40" s="334">
        <f>BH41+BH51</f>
        <v>550</v>
      </c>
      <c r="BI40" s="334"/>
      <c r="BJ40" s="334">
        <f>BJ41+BJ51</f>
        <v>292</v>
      </c>
      <c r="BK40" s="334"/>
    </row>
    <row r="41" spans="1:81" ht="15" customHeight="1">
      <c r="A41" s="83" t="s">
        <v>115</v>
      </c>
      <c r="B41" s="370" t="s">
        <v>116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1"/>
      <c r="AE41" s="372"/>
      <c r="AF41" s="373"/>
      <c r="AG41" s="371"/>
      <c r="AH41" s="372"/>
      <c r="AI41" s="373"/>
      <c r="AJ41" s="371"/>
      <c r="AK41" s="372"/>
      <c r="AL41" s="373"/>
      <c r="AM41" s="371"/>
      <c r="AN41" s="372"/>
      <c r="AO41" s="373"/>
      <c r="AP41" s="369">
        <f>SUM(AP42:AR50)</f>
        <v>918</v>
      </c>
      <c r="AQ41" s="369"/>
      <c r="AR41" s="369"/>
      <c r="AS41" s="369">
        <f>SUM(AS42:AU50)</f>
        <v>306</v>
      </c>
      <c r="AT41" s="369"/>
      <c r="AU41" s="369"/>
      <c r="AV41" s="369">
        <f>SUM(AV42:AW50)</f>
        <v>612</v>
      </c>
      <c r="AW41" s="369"/>
      <c r="AX41" s="369">
        <f>SUM(AX42:AY50)</f>
        <v>318</v>
      </c>
      <c r="AY41" s="369"/>
      <c r="AZ41" s="369">
        <f>SUM(AZ42:BA50)</f>
        <v>294</v>
      </c>
      <c r="BA41" s="369"/>
      <c r="BB41" s="369"/>
      <c r="BC41" s="369"/>
      <c r="BD41" s="369">
        <f>SUM(BD42:BD50)</f>
        <v>154</v>
      </c>
      <c r="BE41" s="369"/>
      <c r="BF41" s="369">
        <f>SUM(BF42:BF50)</f>
        <v>298</v>
      </c>
      <c r="BG41" s="369"/>
      <c r="BH41" s="369">
        <f>SUM(BH42:BH50)</f>
        <v>58</v>
      </c>
      <c r="BI41" s="369"/>
      <c r="BJ41" s="369">
        <f>SUM(BJ42:BJ50)</f>
        <v>102</v>
      </c>
      <c r="BK41" s="369"/>
    </row>
    <row r="42" spans="1:81" ht="15.75" customHeight="1">
      <c r="A42" s="81" t="s">
        <v>117</v>
      </c>
      <c r="B42" s="263" t="s">
        <v>118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264"/>
      <c r="AF42" s="264"/>
      <c r="AG42" s="363">
        <v>3</v>
      </c>
      <c r="AH42" s="364"/>
      <c r="AI42" s="365"/>
      <c r="AJ42" s="264"/>
      <c r="AK42" s="264"/>
      <c r="AL42" s="264"/>
      <c r="AM42" s="264"/>
      <c r="AN42" s="264"/>
      <c r="AO42" s="264"/>
      <c r="AP42" s="264">
        <f>AS42+AV42</f>
        <v>90</v>
      </c>
      <c r="AQ42" s="264"/>
      <c r="AR42" s="264"/>
      <c r="AS42" s="264">
        <v>30</v>
      </c>
      <c r="AT42" s="264"/>
      <c r="AU42" s="264"/>
      <c r="AV42" s="264">
        <f>AX42+AZ42</f>
        <v>60</v>
      </c>
      <c r="AW42" s="264"/>
      <c r="AX42" s="264">
        <v>40</v>
      </c>
      <c r="AY42" s="264"/>
      <c r="AZ42" s="264">
        <v>20</v>
      </c>
      <c r="BA42" s="264"/>
      <c r="BB42" s="264"/>
      <c r="BC42" s="264"/>
      <c r="BD42" s="352">
        <v>60</v>
      </c>
      <c r="BE42" s="352"/>
      <c r="BF42" s="352"/>
      <c r="BG42" s="352"/>
      <c r="BH42" s="352"/>
      <c r="BI42" s="352"/>
      <c r="BJ42" s="352"/>
      <c r="BK42" s="352"/>
    </row>
    <row r="43" spans="1:81" ht="15.75" customHeight="1">
      <c r="A43" s="80" t="s">
        <v>119</v>
      </c>
      <c r="B43" s="263" t="s">
        <v>179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4">
        <v>4</v>
      </c>
      <c r="AE43" s="264"/>
      <c r="AF43" s="264"/>
      <c r="AG43" s="363"/>
      <c r="AH43" s="364"/>
      <c r="AI43" s="365"/>
      <c r="AJ43" s="264"/>
      <c r="AK43" s="264"/>
      <c r="AL43" s="264"/>
      <c r="AM43" s="264"/>
      <c r="AN43" s="264"/>
      <c r="AO43" s="264"/>
      <c r="AP43" s="264">
        <f t="shared" ref="AP43:AP50" si="3">AS43+AV43</f>
        <v>90</v>
      </c>
      <c r="AQ43" s="264"/>
      <c r="AR43" s="264"/>
      <c r="AS43" s="264">
        <v>30</v>
      </c>
      <c r="AT43" s="264"/>
      <c r="AU43" s="264"/>
      <c r="AV43" s="264">
        <v>60</v>
      </c>
      <c r="AW43" s="264"/>
      <c r="AX43" s="264">
        <v>40</v>
      </c>
      <c r="AY43" s="264"/>
      <c r="AZ43" s="264">
        <v>20</v>
      </c>
      <c r="BA43" s="264"/>
      <c r="BB43" s="264"/>
      <c r="BC43" s="264"/>
      <c r="BD43" s="352"/>
      <c r="BE43" s="352"/>
      <c r="BF43" s="352">
        <v>60</v>
      </c>
      <c r="BG43" s="352"/>
      <c r="BH43" s="352"/>
      <c r="BI43" s="352"/>
      <c r="BJ43" s="352"/>
      <c r="BK43" s="352"/>
    </row>
    <row r="44" spans="1:81" ht="15" customHeight="1">
      <c r="A44" s="81" t="s">
        <v>120</v>
      </c>
      <c r="B44" s="263" t="s">
        <v>121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4"/>
      <c r="AE44" s="264"/>
      <c r="AF44" s="264"/>
      <c r="AG44" s="363">
        <v>6</v>
      </c>
      <c r="AH44" s="364"/>
      <c r="AI44" s="365"/>
      <c r="AJ44" s="264"/>
      <c r="AK44" s="264"/>
      <c r="AL44" s="264"/>
      <c r="AM44" s="264"/>
      <c r="AN44" s="264"/>
      <c r="AO44" s="264"/>
      <c r="AP44" s="264">
        <f t="shared" si="3"/>
        <v>90</v>
      </c>
      <c r="AQ44" s="264"/>
      <c r="AR44" s="264"/>
      <c r="AS44" s="264">
        <v>30</v>
      </c>
      <c r="AT44" s="264"/>
      <c r="AU44" s="264"/>
      <c r="AV44" s="264">
        <f t="shared" ref="AV44:AV50" si="4">AX44+AZ44</f>
        <v>60</v>
      </c>
      <c r="AW44" s="264"/>
      <c r="AX44" s="264">
        <v>20</v>
      </c>
      <c r="AY44" s="264"/>
      <c r="AZ44" s="264">
        <v>40</v>
      </c>
      <c r="BA44" s="264"/>
      <c r="BB44" s="264"/>
      <c r="BC44" s="264"/>
      <c r="BD44" s="352"/>
      <c r="BE44" s="352"/>
      <c r="BF44" s="352"/>
      <c r="BG44" s="352"/>
      <c r="BH44" s="352"/>
      <c r="BI44" s="352"/>
      <c r="BJ44" s="352">
        <v>60</v>
      </c>
      <c r="BK44" s="352"/>
    </row>
    <row r="45" spans="1:81" ht="14.25" customHeight="1">
      <c r="A45" s="80" t="s">
        <v>122</v>
      </c>
      <c r="B45" s="263" t="s">
        <v>123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4">
        <v>4</v>
      </c>
      <c r="AE45" s="264"/>
      <c r="AF45" s="264"/>
      <c r="AG45" s="363"/>
      <c r="AH45" s="364"/>
      <c r="AI45" s="365"/>
      <c r="AJ45" s="264"/>
      <c r="AK45" s="264"/>
      <c r="AL45" s="264"/>
      <c r="AM45" s="264"/>
      <c r="AN45" s="264"/>
      <c r="AO45" s="264"/>
      <c r="AP45" s="264">
        <f t="shared" si="3"/>
        <v>90</v>
      </c>
      <c r="AQ45" s="264"/>
      <c r="AR45" s="264"/>
      <c r="AS45" s="264">
        <v>30</v>
      </c>
      <c r="AT45" s="264"/>
      <c r="AU45" s="264"/>
      <c r="AV45" s="264">
        <f t="shared" si="4"/>
        <v>60</v>
      </c>
      <c r="AW45" s="264"/>
      <c r="AX45" s="264">
        <v>50</v>
      </c>
      <c r="AY45" s="264"/>
      <c r="AZ45" s="264">
        <v>10</v>
      </c>
      <c r="BA45" s="264"/>
      <c r="BB45" s="264"/>
      <c r="BC45" s="264"/>
      <c r="BD45" s="352"/>
      <c r="BE45" s="352"/>
      <c r="BF45" s="352">
        <v>60</v>
      </c>
      <c r="BG45" s="352"/>
      <c r="BH45" s="352"/>
      <c r="BI45" s="352"/>
      <c r="BJ45" s="352"/>
      <c r="BK45" s="352"/>
    </row>
    <row r="46" spans="1:81" ht="13.5" customHeight="1">
      <c r="A46" s="81" t="s">
        <v>124</v>
      </c>
      <c r="B46" s="263" t="s">
        <v>125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4"/>
      <c r="AE46" s="264"/>
      <c r="AF46" s="264"/>
      <c r="AG46" s="363">
        <v>5.6</v>
      </c>
      <c r="AH46" s="364"/>
      <c r="AI46" s="365"/>
      <c r="AJ46" s="264"/>
      <c r="AK46" s="264"/>
      <c r="AL46" s="264"/>
      <c r="AM46" s="264"/>
      <c r="AN46" s="264"/>
      <c r="AO46" s="264"/>
      <c r="AP46" s="264">
        <f t="shared" si="3"/>
        <v>150</v>
      </c>
      <c r="AQ46" s="264"/>
      <c r="AR46" s="264"/>
      <c r="AS46" s="264">
        <v>50</v>
      </c>
      <c r="AT46" s="264"/>
      <c r="AU46" s="264"/>
      <c r="AV46" s="264">
        <v>100</v>
      </c>
      <c r="AW46" s="264"/>
      <c r="AX46" s="264">
        <v>0</v>
      </c>
      <c r="AY46" s="264"/>
      <c r="AZ46" s="264">
        <v>100</v>
      </c>
      <c r="BA46" s="264"/>
      <c r="BB46" s="264"/>
      <c r="BC46" s="264"/>
      <c r="BD46" s="352"/>
      <c r="BE46" s="352"/>
      <c r="BF46" s="352"/>
      <c r="BG46" s="352"/>
      <c r="BH46" s="352">
        <v>58</v>
      </c>
      <c r="BI46" s="352"/>
      <c r="BJ46" s="352">
        <v>42</v>
      </c>
      <c r="BK46" s="352"/>
    </row>
    <row r="47" spans="1:81" ht="13.5" customHeight="1">
      <c r="A47" s="80" t="s">
        <v>126</v>
      </c>
      <c r="B47" s="263" t="s">
        <v>127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4"/>
      <c r="AE47" s="264"/>
      <c r="AF47" s="264"/>
      <c r="AG47" s="363">
        <v>4</v>
      </c>
      <c r="AH47" s="364"/>
      <c r="AI47" s="365"/>
      <c r="AJ47" s="264"/>
      <c r="AK47" s="264"/>
      <c r="AL47" s="264"/>
      <c r="AM47" s="264"/>
      <c r="AN47" s="264"/>
      <c r="AO47" s="264"/>
      <c r="AP47" s="264">
        <f t="shared" si="3"/>
        <v>90</v>
      </c>
      <c r="AQ47" s="264"/>
      <c r="AR47" s="264"/>
      <c r="AS47" s="264">
        <v>30</v>
      </c>
      <c r="AT47" s="264"/>
      <c r="AU47" s="264"/>
      <c r="AV47" s="264">
        <v>60</v>
      </c>
      <c r="AW47" s="264"/>
      <c r="AX47" s="264">
        <v>30</v>
      </c>
      <c r="AY47" s="264"/>
      <c r="AZ47" s="264">
        <v>30</v>
      </c>
      <c r="BA47" s="264"/>
      <c r="BB47" s="264"/>
      <c r="BC47" s="264"/>
      <c r="BD47" s="352"/>
      <c r="BE47" s="352"/>
      <c r="BF47" s="352">
        <v>60</v>
      </c>
      <c r="BG47" s="352"/>
      <c r="BH47" s="352"/>
      <c r="BI47" s="352"/>
      <c r="BJ47" s="352"/>
      <c r="BK47" s="352"/>
    </row>
    <row r="48" spans="1:81" ht="13.5" customHeight="1">
      <c r="A48" s="81" t="s">
        <v>128</v>
      </c>
      <c r="B48" s="263" t="s">
        <v>306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4"/>
      <c r="AE48" s="264"/>
      <c r="AF48" s="264"/>
      <c r="AG48" s="363">
        <v>3</v>
      </c>
      <c r="AH48" s="364"/>
      <c r="AI48" s="365"/>
      <c r="AJ48" s="264"/>
      <c r="AK48" s="264"/>
      <c r="AL48" s="264"/>
      <c r="AM48" s="264"/>
      <c r="AN48" s="264"/>
      <c r="AO48" s="264"/>
      <c r="AP48" s="264">
        <v>66</v>
      </c>
      <c r="AQ48" s="264"/>
      <c r="AR48" s="264"/>
      <c r="AS48" s="264">
        <v>22</v>
      </c>
      <c r="AT48" s="264"/>
      <c r="AU48" s="264"/>
      <c r="AV48" s="264">
        <v>44</v>
      </c>
      <c r="AW48" s="264"/>
      <c r="AX48" s="264">
        <v>20</v>
      </c>
      <c r="AY48" s="264"/>
      <c r="AZ48" s="264">
        <v>24</v>
      </c>
      <c r="BA48" s="264"/>
      <c r="BB48" s="264"/>
      <c r="BC48" s="264"/>
      <c r="BD48" s="352">
        <v>44</v>
      </c>
      <c r="BE48" s="352"/>
      <c r="BF48" s="352"/>
      <c r="BG48" s="352"/>
      <c r="BH48" s="352"/>
      <c r="BI48" s="352"/>
      <c r="BJ48" s="352"/>
      <c r="BK48" s="352"/>
    </row>
    <row r="49" spans="1:63" ht="13.5" customHeight="1">
      <c r="A49" s="81" t="s">
        <v>130</v>
      </c>
      <c r="B49" s="263" t="s">
        <v>129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4">
        <v>4</v>
      </c>
      <c r="AE49" s="264"/>
      <c r="AF49" s="264"/>
      <c r="AG49" s="363">
        <v>3</v>
      </c>
      <c r="AH49" s="364"/>
      <c r="AI49" s="365"/>
      <c r="AJ49" s="341"/>
      <c r="AK49" s="342"/>
      <c r="AL49" s="343"/>
      <c r="AM49" s="341"/>
      <c r="AN49" s="342"/>
      <c r="AO49" s="343"/>
      <c r="AP49" s="341">
        <f>AS49+AV49</f>
        <v>150</v>
      </c>
      <c r="AQ49" s="342"/>
      <c r="AR49" s="343"/>
      <c r="AS49" s="341">
        <v>50</v>
      </c>
      <c r="AT49" s="342"/>
      <c r="AU49" s="343"/>
      <c r="AV49" s="341">
        <v>100</v>
      </c>
      <c r="AW49" s="343"/>
      <c r="AX49" s="341">
        <v>70</v>
      </c>
      <c r="AY49" s="343"/>
      <c r="AZ49" s="341">
        <v>30</v>
      </c>
      <c r="BA49" s="343"/>
      <c r="BB49" s="341"/>
      <c r="BC49" s="343"/>
      <c r="BD49" s="328">
        <v>50</v>
      </c>
      <c r="BE49" s="330"/>
      <c r="BF49" s="328">
        <v>50</v>
      </c>
      <c r="BG49" s="330"/>
      <c r="BH49" s="328"/>
      <c r="BI49" s="330"/>
      <c r="BJ49" s="328"/>
      <c r="BK49" s="330"/>
    </row>
    <row r="50" spans="1:63" ht="15.75" customHeight="1">
      <c r="A50" s="80" t="s">
        <v>298</v>
      </c>
      <c r="B50" s="263" t="s">
        <v>131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4"/>
      <c r="AE50" s="264"/>
      <c r="AF50" s="264"/>
      <c r="AG50" s="363">
        <v>4</v>
      </c>
      <c r="AH50" s="364"/>
      <c r="AI50" s="365"/>
      <c r="AJ50" s="264"/>
      <c r="AK50" s="264"/>
      <c r="AL50" s="264"/>
      <c r="AM50" s="264"/>
      <c r="AN50" s="264"/>
      <c r="AO50" s="264"/>
      <c r="AP50" s="264">
        <f t="shared" si="3"/>
        <v>102</v>
      </c>
      <c r="AQ50" s="264"/>
      <c r="AR50" s="264"/>
      <c r="AS50" s="264">
        <v>34</v>
      </c>
      <c r="AT50" s="264"/>
      <c r="AU50" s="264"/>
      <c r="AV50" s="264">
        <f t="shared" si="4"/>
        <v>68</v>
      </c>
      <c r="AW50" s="264"/>
      <c r="AX50" s="264">
        <v>48</v>
      </c>
      <c r="AY50" s="264"/>
      <c r="AZ50" s="264">
        <v>20</v>
      </c>
      <c r="BA50" s="264"/>
      <c r="BB50" s="264"/>
      <c r="BC50" s="264"/>
      <c r="BD50" s="352"/>
      <c r="BE50" s="352"/>
      <c r="BF50" s="352">
        <v>68</v>
      </c>
      <c r="BG50" s="352"/>
      <c r="BH50" s="352"/>
      <c r="BI50" s="352"/>
      <c r="BJ50" s="352"/>
      <c r="BK50" s="352"/>
    </row>
    <row r="51" spans="1:63" ht="14.25" customHeight="1">
      <c r="A51" s="84" t="s">
        <v>132</v>
      </c>
      <c r="B51" s="370" t="s">
        <v>292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>
        <f>AP52+AP71+AP86</f>
        <v>1764</v>
      </c>
      <c r="AQ51" s="369"/>
      <c r="AR51" s="369"/>
      <c r="AS51" s="369">
        <f>AS52+AS71+AS86</f>
        <v>588</v>
      </c>
      <c r="AT51" s="369"/>
      <c r="AU51" s="369"/>
      <c r="AV51" s="369">
        <f>SUM(AV71,AV86,AV52)</f>
        <v>1176</v>
      </c>
      <c r="AW51" s="369"/>
      <c r="AX51" s="371">
        <f>SUM(AX52,AX71,AX86)</f>
        <v>440</v>
      </c>
      <c r="AY51" s="373"/>
      <c r="AZ51" s="371">
        <f>SUM(AZ52,AZ71,AZ86)</f>
        <v>676</v>
      </c>
      <c r="BA51" s="373"/>
      <c r="BB51" s="371">
        <v>40</v>
      </c>
      <c r="BC51" s="373"/>
      <c r="BD51" s="369">
        <f>BD52+BD71+BD86</f>
        <v>224</v>
      </c>
      <c r="BE51" s="369"/>
      <c r="BF51" s="369">
        <f>BF52+BF71+BF86</f>
        <v>270</v>
      </c>
      <c r="BG51" s="369"/>
      <c r="BH51" s="369">
        <f>BH52+BH71+BH86</f>
        <v>492</v>
      </c>
      <c r="BI51" s="369"/>
      <c r="BJ51" s="369">
        <f>BJ52+BJ71+BJ86</f>
        <v>190</v>
      </c>
      <c r="BK51" s="369"/>
    </row>
    <row r="52" spans="1:63" ht="14.25" customHeight="1">
      <c r="A52" s="85" t="s">
        <v>133</v>
      </c>
      <c r="B52" s="274" t="s">
        <v>134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377">
        <v>6</v>
      </c>
      <c r="AE52" s="379"/>
      <c r="AF52" s="378"/>
      <c r="AG52" s="377"/>
      <c r="AH52" s="379"/>
      <c r="AI52" s="378"/>
      <c r="AJ52" s="275"/>
      <c r="AK52" s="275"/>
      <c r="AL52" s="275"/>
      <c r="AM52" s="274"/>
      <c r="AN52" s="274"/>
      <c r="AO52" s="274"/>
      <c r="AP52" s="275">
        <f>AP53+AP59+AP63</f>
        <v>1092</v>
      </c>
      <c r="AQ52" s="275"/>
      <c r="AR52" s="275"/>
      <c r="AS52" s="275">
        <f>AS53+AS59+AS63</f>
        <v>364</v>
      </c>
      <c r="AT52" s="275"/>
      <c r="AU52" s="275"/>
      <c r="AV52" s="377">
        <f>AV53+AV59+AV63</f>
        <v>728</v>
      </c>
      <c r="AW52" s="378"/>
      <c r="AX52" s="377">
        <f>AX53+AX59+AX63</f>
        <v>282</v>
      </c>
      <c r="AY52" s="378"/>
      <c r="AZ52" s="377">
        <f>AZ53+AZ59+AZ63</f>
        <v>406</v>
      </c>
      <c r="BA52" s="378"/>
      <c r="BB52" s="377">
        <v>40</v>
      </c>
      <c r="BC52" s="378"/>
      <c r="BD52" s="275">
        <f>BD53+BD59+BD63</f>
        <v>224</v>
      </c>
      <c r="BE52" s="275"/>
      <c r="BF52" s="275">
        <f>BF53+BF59+BF63</f>
        <v>270</v>
      </c>
      <c r="BG52" s="275"/>
      <c r="BH52" s="275">
        <f>BH53+BH59+BH63</f>
        <v>234</v>
      </c>
      <c r="BI52" s="275"/>
      <c r="BJ52" s="275">
        <f>BJ53+BJ59+BJ63</f>
        <v>0</v>
      </c>
      <c r="BK52" s="275"/>
    </row>
    <row r="53" spans="1:63" ht="12.75" customHeight="1">
      <c r="A53" s="86" t="s">
        <v>135</v>
      </c>
      <c r="B53" s="266" t="s">
        <v>136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380">
        <v>5</v>
      </c>
      <c r="AE53" s="381"/>
      <c r="AF53" s="382"/>
      <c r="AG53" s="266"/>
      <c r="AH53" s="266"/>
      <c r="AI53" s="266"/>
      <c r="AJ53" s="267"/>
      <c r="AK53" s="267"/>
      <c r="AL53" s="267"/>
      <c r="AM53" s="266"/>
      <c r="AN53" s="266"/>
      <c r="AO53" s="266"/>
      <c r="AP53" s="267">
        <f>SUM(AP54:AR58)</f>
        <v>632</v>
      </c>
      <c r="AQ53" s="267"/>
      <c r="AR53" s="267"/>
      <c r="AS53" s="267">
        <f>SUM(AS54:AU58)</f>
        <v>210</v>
      </c>
      <c r="AT53" s="267"/>
      <c r="AU53" s="267"/>
      <c r="AV53" s="268">
        <f>SUM(AV54:AW58)</f>
        <v>422</v>
      </c>
      <c r="AW53" s="270"/>
      <c r="AX53" s="268">
        <f>SUM(AX54:AY58)</f>
        <v>164</v>
      </c>
      <c r="AY53" s="270"/>
      <c r="AZ53" s="268">
        <f>SUM(AZ54:BA58)</f>
        <v>218</v>
      </c>
      <c r="BA53" s="270"/>
      <c r="BB53" s="268">
        <f>SUM(BB54:BC57)</f>
        <v>40</v>
      </c>
      <c r="BC53" s="270"/>
      <c r="BD53" s="267">
        <f>SUM(BD54:BE58)</f>
        <v>144</v>
      </c>
      <c r="BE53" s="267"/>
      <c r="BF53" s="267">
        <f>SUM(BF54:BF58)</f>
        <v>172</v>
      </c>
      <c r="BG53" s="267"/>
      <c r="BH53" s="267">
        <f>SUM(BH54:BH57)</f>
        <v>106</v>
      </c>
      <c r="BI53" s="267"/>
      <c r="BJ53" s="267">
        <f>SUM(BJ54:BJ57)</f>
        <v>0</v>
      </c>
      <c r="BK53" s="267"/>
    </row>
    <row r="54" spans="1:63" ht="15" customHeight="1">
      <c r="A54" s="87" t="s">
        <v>181</v>
      </c>
      <c r="B54" s="263" t="s">
        <v>228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4"/>
      <c r="AE54" s="264"/>
      <c r="AF54" s="264"/>
      <c r="AG54" s="363">
        <v>3</v>
      </c>
      <c r="AH54" s="364"/>
      <c r="AI54" s="365"/>
      <c r="AJ54" s="264"/>
      <c r="AK54" s="264"/>
      <c r="AL54" s="264"/>
      <c r="AM54" s="264"/>
      <c r="AN54" s="264"/>
      <c r="AO54" s="264"/>
      <c r="AP54" s="264">
        <f>AS54+AV54</f>
        <v>186</v>
      </c>
      <c r="AQ54" s="264"/>
      <c r="AR54" s="264"/>
      <c r="AS54" s="264">
        <f>AV54/2</f>
        <v>62</v>
      </c>
      <c r="AT54" s="264"/>
      <c r="AU54" s="264"/>
      <c r="AV54" s="265">
        <f>SUM(AX54:BA54)</f>
        <v>124</v>
      </c>
      <c r="AW54" s="265"/>
      <c r="AX54" s="265">
        <f>16+AX91</f>
        <v>46</v>
      </c>
      <c r="AY54" s="265"/>
      <c r="AZ54" s="265">
        <v>78</v>
      </c>
      <c r="BA54" s="265"/>
      <c r="BB54" s="341"/>
      <c r="BC54" s="343"/>
      <c r="BD54" s="352">
        <f>AV54</f>
        <v>124</v>
      </c>
      <c r="BE54" s="352"/>
      <c r="BF54" s="352"/>
      <c r="BG54" s="352"/>
      <c r="BH54" s="352"/>
      <c r="BI54" s="352"/>
      <c r="BJ54" s="352"/>
      <c r="BK54" s="352"/>
    </row>
    <row r="55" spans="1:63" ht="12" customHeight="1">
      <c r="A55" s="87" t="s">
        <v>182</v>
      </c>
      <c r="B55" s="263" t="s">
        <v>160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4"/>
      <c r="AE55" s="264"/>
      <c r="AF55" s="264"/>
      <c r="AG55" s="363"/>
      <c r="AH55" s="364"/>
      <c r="AI55" s="365"/>
      <c r="AJ55" s="264"/>
      <c r="AK55" s="264"/>
      <c r="AL55" s="264"/>
      <c r="AM55" s="383">
        <v>4</v>
      </c>
      <c r="AN55" s="383"/>
      <c r="AO55" s="383"/>
      <c r="AP55" s="341">
        <f t="shared" ref="AP55:AP57" si="5">AS55+AV55</f>
        <v>190</v>
      </c>
      <c r="AQ55" s="342"/>
      <c r="AR55" s="343"/>
      <c r="AS55" s="264">
        <v>62</v>
      </c>
      <c r="AT55" s="264"/>
      <c r="AU55" s="264"/>
      <c r="AV55" s="265">
        <f t="shared" ref="AV55:AV57" si="6">AX55+AZ55+BB55</f>
        <v>128</v>
      </c>
      <c r="AW55" s="265"/>
      <c r="AX55" s="265">
        <v>34</v>
      </c>
      <c r="AY55" s="265"/>
      <c r="AZ55" s="265">
        <v>74</v>
      </c>
      <c r="BA55" s="265"/>
      <c r="BB55" s="265">
        <v>20</v>
      </c>
      <c r="BC55" s="265"/>
      <c r="BD55" s="352"/>
      <c r="BE55" s="352"/>
      <c r="BF55" s="352">
        <f>AV55</f>
        <v>128</v>
      </c>
      <c r="BG55" s="352"/>
      <c r="BH55" s="352"/>
      <c r="BI55" s="352"/>
      <c r="BJ55" s="352"/>
      <c r="BK55" s="352"/>
    </row>
    <row r="56" spans="1:63" ht="12.75" customHeight="1">
      <c r="A56" s="87" t="s">
        <v>183</v>
      </c>
      <c r="B56" s="263" t="s">
        <v>171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4"/>
      <c r="AE56" s="264"/>
      <c r="AF56" s="264"/>
      <c r="AG56" s="363"/>
      <c r="AH56" s="364"/>
      <c r="AI56" s="365"/>
      <c r="AJ56" s="264"/>
      <c r="AK56" s="264"/>
      <c r="AL56" s="264"/>
      <c r="AM56" s="383">
        <v>5</v>
      </c>
      <c r="AN56" s="383"/>
      <c r="AO56" s="383"/>
      <c r="AP56" s="341">
        <f t="shared" si="5"/>
        <v>160</v>
      </c>
      <c r="AQ56" s="342"/>
      <c r="AR56" s="343"/>
      <c r="AS56" s="264">
        <v>54</v>
      </c>
      <c r="AT56" s="264"/>
      <c r="AU56" s="264"/>
      <c r="AV56" s="265">
        <f t="shared" si="6"/>
        <v>106</v>
      </c>
      <c r="AW56" s="265"/>
      <c r="AX56" s="265">
        <f t="shared" ref="AX56" si="7">16+AX93</f>
        <v>56</v>
      </c>
      <c r="AY56" s="265"/>
      <c r="AZ56" s="265">
        <f>10+AZ93</f>
        <v>30</v>
      </c>
      <c r="BA56" s="265"/>
      <c r="BB56" s="265">
        <v>20</v>
      </c>
      <c r="BC56" s="265"/>
      <c r="BD56" s="352"/>
      <c r="BE56" s="352"/>
      <c r="BF56" s="352"/>
      <c r="BG56" s="352"/>
      <c r="BH56" s="352">
        <f>AV56</f>
        <v>106</v>
      </c>
      <c r="BI56" s="352"/>
      <c r="BJ56" s="352"/>
      <c r="BK56" s="352"/>
    </row>
    <row r="57" spans="1:63" ht="13.5" customHeight="1">
      <c r="A57" s="87" t="s">
        <v>184</v>
      </c>
      <c r="B57" s="263" t="s">
        <v>229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4"/>
      <c r="AE57" s="264"/>
      <c r="AF57" s="264"/>
      <c r="AG57" s="363">
        <v>4</v>
      </c>
      <c r="AH57" s="364"/>
      <c r="AI57" s="365"/>
      <c r="AJ57" s="264"/>
      <c r="AK57" s="264"/>
      <c r="AL57" s="264"/>
      <c r="AM57" s="264"/>
      <c r="AN57" s="264"/>
      <c r="AO57" s="264"/>
      <c r="AP57" s="341">
        <f t="shared" si="5"/>
        <v>66</v>
      </c>
      <c r="AQ57" s="342"/>
      <c r="AR57" s="343"/>
      <c r="AS57" s="264">
        <v>22</v>
      </c>
      <c r="AT57" s="264"/>
      <c r="AU57" s="264"/>
      <c r="AV57" s="530">
        <f t="shared" si="6"/>
        <v>44</v>
      </c>
      <c r="AW57" s="530"/>
      <c r="AX57" s="530">
        <f>14</f>
        <v>14</v>
      </c>
      <c r="AY57" s="530"/>
      <c r="AZ57" s="530">
        <f>30</f>
        <v>30</v>
      </c>
      <c r="BA57" s="530"/>
      <c r="BB57" s="264"/>
      <c r="BC57" s="264"/>
      <c r="BD57" s="352"/>
      <c r="BE57" s="352"/>
      <c r="BF57" s="352">
        <v>44</v>
      </c>
      <c r="BG57" s="352"/>
      <c r="BH57" s="352"/>
      <c r="BI57" s="352"/>
      <c r="BJ57" s="352"/>
      <c r="BK57" s="352"/>
    </row>
    <row r="58" spans="1:63" ht="13.5" customHeight="1">
      <c r="A58" s="87" t="s">
        <v>204</v>
      </c>
      <c r="B58" s="263" t="s">
        <v>300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4"/>
      <c r="AE58" s="264"/>
      <c r="AF58" s="264"/>
      <c r="AG58" s="363">
        <v>4</v>
      </c>
      <c r="AH58" s="364"/>
      <c r="AI58" s="365"/>
      <c r="AJ58" s="341"/>
      <c r="AK58" s="342"/>
      <c r="AL58" s="343"/>
      <c r="AM58" s="341"/>
      <c r="AN58" s="342"/>
      <c r="AO58" s="343"/>
      <c r="AP58" s="341">
        <f>AP94</f>
        <v>30</v>
      </c>
      <c r="AQ58" s="342"/>
      <c r="AR58" s="343"/>
      <c r="AS58" s="341">
        <f>AS94</f>
        <v>10</v>
      </c>
      <c r="AT58" s="342"/>
      <c r="AU58" s="343"/>
      <c r="AV58" s="410">
        <f>AX58+AZ58</f>
        <v>20</v>
      </c>
      <c r="AW58" s="411"/>
      <c r="AX58" s="410">
        <f>AX94</f>
        <v>14</v>
      </c>
      <c r="AY58" s="411"/>
      <c r="AZ58" s="410">
        <f>AZ94</f>
        <v>6</v>
      </c>
      <c r="BA58" s="411"/>
      <c r="BB58" s="264"/>
      <c r="BC58" s="264"/>
      <c r="BD58" s="352">
        <f>AV58</f>
        <v>20</v>
      </c>
      <c r="BE58" s="352"/>
      <c r="BF58" s="352"/>
      <c r="BG58" s="352"/>
      <c r="BH58" s="352"/>
      <c r="BI58" s="352"/>
      <c r="BJ58" s="352"/>
      <c r="BK58" s="352"/>
    </row>
    <row r="59" spans="1:63" ht="15" customHeight="1">
      <c r="A59" s="86" t="s">
        <v>137</v>
      </c>
      <c r="B59" s="266" t="s">
        <v>138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7">
        <v>5</v>
      </c>
      <c r="AH59" s="267"/>
      <c r="AI59" s="267"/>
      <c r="AJ59" s="268"/>
      <c r="AK59" s="269"/>
      <c r="AL59" s="270"/>
      <c r="AM59" s="266"/>
      <c r="AN59" s="266"/>
      <c r="AO59" s="266"/>
      <c r="AP59" s="268">
        <f>SUM(AP60:AR62)</f>
        <v>76</v>
      </c>
      <c r="AQ59" s="269"/>
      <c r="AR59" s="270"/>
      <c r="AS59" s="268">
        <f>SUM(AS60:AU62)</f>
        <v>26</v>
      </c>
      <c r="AT59" s="269"/>
      <c r="AU59" s="270"/>
      <c r="AV59" s="267">
        <f t="shared" ref="AV59" si="8">SUM(AV60:AW62)</f>
        <v>50</v>
      </c>
      <c r="AW59" s="267"/>
      <c r="AX59" s="267">
        <f t="shared" ref="AX59" si="9">SUM(AX60:AY62)</f>
        <v>26</v>
      </c>
      <c r="AY59" s="267"/>
      <c r="AZ59" s="267">
        <f>SUM(AZ60:BA62)</f>
        <v>24</v>
      </c>
      <c r="BA59" s="267"/>
      <c r="BB59" s="267">
        <f>BB60</f>
        <v>0</v>
      </c>
      <c r="BC59" s="267"/>
      <c r="BD59" s="267">
        <f>BD60</f>
        <v>30</v>
      </c>
      <c r="BE59" s="267"/>
      <c r="BF59" s="267">
        <f>SUM(BF60:BF61)</f>
        <v>0</v>
      </c>
      <c r="BG59" s="267"/>
      <c r="BH59" s="267">
        <f>BH60+BH61+BH62</f>
        <v>20</v>
      </c>
      <c r="BI59" s="267"/>
      <c r="BJ59" s="267">
        <f>BJ60+BJ61</f>
        <v>0</v>
      </c>
      <c r="BK59" s="267"/>
    </row>
    <row r="60" spans="1:63" ht="13.5" customHeight="1">
      <c r="A60" s="87" t="s">
        <v>185</v>
      </c>
      <c r="B60" s="263" t="s">
        <v>230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4"/>
      <c r="AE60" s="264"/>
      <c r="AF60" s="264"/>
      <c r="AG60" s="363">
        <v>5</v>
      </c>
      <c r="AH60" s="364"/>
      <c r="AI60" s="365"/>
      <c r="AJ60" s="264"/>
      <c r="AK60" s="264"/>
      <c r="AL60" s="264"/>
      <c r="AM60" s="264"/>
      <c r="AN60" s="264"/>
      <c r="AO60" s="264"/>
      <c r="AP60" s="264">
        <f>AS60+AV60</f>
        <v>46</v>
      </c>
      <c r="AQ60" s="264"/>
      <c r="AR60" s="264"/>
      <c r="AS60" s="264">
        <v>16</v>
      </c>
      <c r="AT60" s="264"/>
      <c r="AU60" s="264"/>
      <c r="AV60" s="265">
        <f>AX60+AZ60</f>
        <v>30</v>
      </c>
      <c r="AW60" s="265"/>
      <c r="AX60" s="410">
        <f>8+AX96</f>
        <v>26</v>
      </c>
      <c r="AY60" s="411"/>
      <c r="AZ60" s="410">
        <f>4+AZ96</f>
        <v>4</v>
      </c>
      <c r="BA60" s="411"/>
      <c r="BB60" s="264"/>
      <c r="BC60" s="264"/>
      <c r="BD60" s="352">
        <v>30</v>
      </c>
      <c r="BE60" s="352"/>
      <c r="BF60" s="352"/>
      <c r="BG60" s="352"/>
      <c r="BH60" s="352"/>
      <c r="BI60" s="352"/>
      <c r="BJ60" s="352"/>
      <c r="BK60" s="352"/>
    </row>
    <row r="61" spans="1:63" ht="21.75" customHeight="1">
      <c r="A61" s="87" t="s">
        <v>186</v>
      </c>
      <c r="B61" s="384" t="s">
        <v>308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264"/>
      <c r="AE61" s="264"/>
      <c r="AF61" s="264"/>
      <c r="AG61" s="363">
        <v>4</v>
      </c>
      <c r="AH61" s="364"/>
      <c r="AI61" s="365"/>
      <c r="AJ61" s="264"/>
      <c r="AK61" s="264"/>
      <c r="AL61" s="264"/>
      <c r="AM61" s="264"/>
      <c r="AN61" s="264"/>
      <c r="AO61" s="264"/>
      <c r="AP61" s="264">
        <f>AS61+AV61</f>
        <v>15</v>
      </c>
      <c r="AQ61" s="264"/>
      <c r="AR61" s="264"/>
      <c r="AS61" s="264">
        <v>5</v>
      </c>
      <c r="AT61" s="264"/>
      <c r="AU61" s="264"/>
      <c r="AV61" s="265">
        <f>AX61+AZ61</f>
        <v>10</v>
      </c>
      <c r="AW61" s="265"/>
      <c r="AX61" s="265">
        <v>0</v>
      </c>
      <c r="AY61" s="265"/>
      <c r="AZ61" s="265">
        <f>BH61</f>
        <v>10</v>
      </c>
      <c r="BA61" s="265"/>
      <c r="BB61" s="264"/>
      <c r="BC61" s="264"/>
      <c r="BD61" s="352"/>
      <c r="BE61" s="352"/>
      <c r="BF61" s="352"/>
      <c r="BG61" s="352"/>
      <c r="BH61" s="352">
        <v>10</v>
      </c>
      <c r="BI61" s="352"/>
      <c r="BJ61" s="352"/>
      <c r="BK61" s="352"/>
    </row>
    <row r="62" spans="1:63" ht="21.75" customHeight="1">
      <c r="A62" s="87" t="s">
        <v>307</v>
      </c>
      <c r="B62" s="384" t="s">
        <v>309</v>
      </c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264"/>
      <c r="AE62" s="264"/>
      <c r="AF62" s="264"/>
      <c r="AG62" s="363">
        <v>4</v>
      </c>
      <c r="AH62" s="364"/>
      <c r="AI62" s="365"/>
      <c r="AJ62" s="341"/>
      <c r="AK62" s="342"/>
      <c r="AL62" s="343"/>
      <c r="AM62" s="264"/>
      <c r="AN62" s="264"/>
      <c r="AO62" s="264"/>
      <c r="AP62" s="341">
        <f>AS62+AV62</f>
        <v>15</v>
      </c>
      <c r="AQ62" s="342"/>
      <c r="AR62" s="343"/>
      <c r="AS62" s="264">
        <v>5</v>
      </c>
      <c r="AT62" s="264"/>
      <c r="AU62" s="264"/>
      <c r="AV62" s="410">
        <f>AX62+AZ62</f>
        <v>10</v>
      </c>
      <c r="AW62" s="411"/>
      <c r="AX62" s="410">
        <v>0</v>
      </c>
      <c r="AY62" s="411"/>
      <c r="AZ62" s="410">
        <f>BH62</f>
        <v>10</v>
      </c>
      <c r="BA62" s="411"/>
      <c r="BB62" s="341"/>
      <c r="BC62" s="343"/>
      <c r="BD62" s="341"/>
      <c r="BE62" s="343"/>
      <c r="BF62" s="341"/>
      <c r="BG62" s="343"/>
      <c r="BH62" s="341">
        <v>10</v>
      </c>
      <c r="BI62" s="343"/>
      <c r="BJ62" s="341"/>
      <c r="BK62" s="343"/>
    </row>
    <row r="63" spans="1:63" ht="15.75" customHeight="1">
      <c r="A63" s="86" t="s">
        <v>139</v>
      </c>
      <c r="B63" s="266" t="s">
        <v>140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380">
        <v>5</v>
      </c>
      <c r="AE63" s="381"/>
      <c r="AF63" s="382"/>
      <c r="AG63" s="266"/>
      <c r="AH63" s="266"/>
      <c r="AI63" s="266"/>
      <c r="AJ63" s="268"/>
      <c r="AK63" s="269"/>
      <c r="AL63" s="270"/>
      <c r="AM63" s="266"/>
      <c r="AN63" s="266"/>
      <c r="AO63" s="266"/>
      <c r="AP63" s="267">
        <f>SUM(AP64:AR68)</f>
        <v>384</v>
      </c>
      <c r="AQ63" s="267"/>
      <c r="AR63" s="267"/>
      <c r="AS63" s="267">
        <f>SUM(AS64:AU68)</f>
        <v>128</v>
      </c>
      <c r="AT63" s="267"/>
      <c r="AU63" s="267"/>
      <c r="AV63" s="267">
        <f>SUM(AV64:AW68)</f>
        <v>256</v>
      </c>
      <c r="AW63" s="267"/>
      <c r="AX63" s="267">
        <f>SUM(AX64:AY68)</f>
        <v>92</v>
      </c>
      <c r="AY63" s="267"/>
      <c r="AZ63" s="267">
        <f>SUM(AZ64:BA68)</f>
        <v>164</v>
      </c>
      <c r="BA63" s="267"/>
      <c r="BB63" s="267">
        <f>SUM(BB64:BC68)</f>
        <v>0</v>
      </c>
      <c r="BC63" s="267"/>
      <c r="BD63" s="267">
        <f>SUM(BD64:BD68)</f>
        <v>50</v>
      </c>
      <c r="BE63" s="267"/>
      <c r="BF63" s="267">
        <f>SUM(BF64:BF68)</f>
        <v>98</v>
      </c>
      <c r="BG63" s="267"/>
      <c r="BH63" s="267">
        <f>SUM(BH64:BH68)</f>
        <v>108</v>
      </c>
      <c r="BI63" s="267"/>
      <c r="BJ63" s="267">
        <f>SUM(BJ64:BJ68)</f>
        <v>0</v>
      </c>
      <c r="BK63" s="267"/>
    </row>
    <row r="64" spans="1:63" ht="14.25" customHeight="1">
      <c r="A64" s="88" t="s">
        <v>187</v>
      </c>
      <c r="B64" s="263" t="s">
        <v>154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4"/>
      <c r="AE64" s="264"/>
      <c r="AF64" s="264"/>
      <c r="AG64" s="363">
        <v>5</v>
      </c>
      <c r="AH64" s="364"/>
      <c r="AI64" s="365"/>
      <c r="AJ64" s="264"/>
      <c r="AK64" s="264"/>
      <c r="AL64" s="264"/>
      <c r="AM64" s="264"/>
      <c r="AN64" s="264"/>
      <c r="AO64" s="264"/>
      <c r="AP64" s="264">
        <f>AS64+AV64</f>
        <v>90</v>
      </c>
      <c r="AQ64" s="264"/>
      <c r="AR64" s="264"/>
      <c r="AS64" s="264">
        <v>30</v>
      </c>
      <c r="AT64" s="264"/>
      <c r="AU64" s="264"/>
      <c r="AV64" s="265">
        <f>AX64+AZ64</f>
        <v>60</v>
      </c>
      <c r="AW64" s="265"/>
      <c r="AX64" s="265">
        <f>4+AX98</f>
        <v>34</v>
      </c>
      <c r="AY64" s="265"/>
      <c r="AZ64" s="265">
        <v>26</v>
      </c>
      <c r="BA64" s="265"/>
      <c r="BB64" s="264"/>
      <c r="BC64" s="264"/>
      <c r="BD64" s="352"/>
      <c r="BE64" s="352"/>
      <c r="BF64" s="352"/>
      <c r="BG64" s="352"/>
      <c r="BH64" s="352">
        <f>AV64</f>
        <v>60</v>
      </c>
      <c r="BI64" s="352"/>
      <c r="BJ64" s="352"/>
      <c r="BK64" s="352"/>
    </row>
    <row r="65" spans="1:63" ht="12.75" customHeight="1">
      <c r="A65" s="88" t="s">
        <v>188</v>
      </c>
      <c r="B65" s="263" t="s">
        <v>265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4"/>
      <c r="AE65" s="264"/>
      <c r="AF65" s="264"/>
      <c r="AG65" s="363">
        <v>3</v>
      </c>
      <c r="AH65" s="364"/>
      <c r="AI65" s="365"/>
      <c r="AJ65" s="264"/>
      <c r="AK65" s="264"/>
      <c r="AL65" s="264"/>
      <c r="AM65" s="264"/>
      <c r="AN65" s="264"/>
      <c r="AO65" s="264"/>
      <c r="AP65" s="264">
        <f t="shared" ref="AP65:AP68" si="10">AS65+AV65</f>
        <v>76</v>
      </c>
      <c r="AQ65" s="264"/>
      <c r="AR65" s="264"/>
      <c r="AS65" s="264">
        <f>2+AS99</f>
        <v>26</v>
      </c>
      <c r="AT65" s="264"/>
      <c r="AU65" s="264"/>
      <c r="AV65" s="265">
        <f t="shared" ref="AV65:AV68" si="11">AX65+AZ65</f>
        <v>50</v>
      </c>
      <c r="AW65" s="265"/>
      <c r="AX65" s="265">
        <f>4+AX99</f>
        <v>40</v>
      </c>
      <c r="AY65" s="265"/>
      <c r="AZ65" s="265">
        <f>AZ99</f>
        <v>10</v>
      </c>
      <c r="BA65" s="265"/>
      <c r="BB65" s="264"/>
      <c r="BC65" s="264"/>
      <c r="BD65" s="352">
        <f>AV65</f>
        <v>50</v>
      </c>
      <c r="BE65" s="352"/>
      <c r="BF65" s="352"/>
      <c r="BG65" s="352"/>
      <c r="BH65" s="352"/>
      <c r="BI65" s="352"/>
      <c r="BJ65" s="352"/>
      <c r="BK65" s="352"/>
    </row>
    <row r="66" spans="1:63" ht="13.5" customHeight="1">
      <c r="A66" s="88" t="s">
        <v>189</v>
      </c>
      <c r="B66" s="263" t="s">
        <v>231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4"/>
      <c r="AE66" s="264"/>
      <c r="AF66" s="264"/>
      <c r="AG66" s="363">
        <v>4</v>
      </c>
      <c r="AH66" s="364"/>
      <c r="AI66" s="365"/>
      <c r="AJ66" s="264"/>
      <c r="AK66" s="264"/>
      <c r="AL66" s="264"/>
      <c r="AM66" s="264"/>
      <c r="AN66" s="264"/>
      <c r="AO66" s="264"/>
      <c r="AP66" s="264">
        <f t="shared" si="10"/>
        <v>78</v>
      </c>
      <c r="AQ66" s="264"/>
      <c r="AR66" s="264"/>
      <c r="AS66" s="264">
        <v>26</v>
      </c>
      <c r="AT66" s="264"/>
      <c r="AU66" s="264"/>
      <c r="AV66" s="265">
        <f t="shared" si="11"/>
        <v>52</v>
      </c>
      <c r="AW66" s="265"/>
      <c r="AX66" s="265">
        <f>0+AX100</f>
        <v>0</v>
      </c>
      <c r="AY66" s="265"/>
      <c r="AZ66" s="410">
        <v>52</v>
      </c>
      <c r="BA66" s="411"/>
      <c r="BB66" s="264"/>
      <c r="BC66" s="264"/>
      <c r="BD66" s="352"/>
      <c r="BE66" s="352"/>
      <c r="BF66" s="352">
        <f>AV66</f>
        <v>52</v>
      </c>
      <c r="BG66" s="352"/>
      <c r="BH66" s="352"/>
      <c r="BI66" s="352"/>
      <c r="BJ66" s="352"/>
      <c r="BK66" s="352"/>
    </row>
    <row r="67" spans="1:63" ht="17.25" customHeight="1">
      <c r="A67" s="87" t="s">
        <v>190</v>
      </c>
      <c r="B67" s="263" t="s">
        <v>164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4"/>
      <c r="AE67" s="264"/>
      <c r="AF67" s="264"/>
      <c r="AG67" s="363">
        <v>5</v>
      </c>
      <c r="AH67" s="364"/>
      <c r="AI67" s="365"/>
      <c r="AJ67" s="264"/>
      <c r="AK67" s="264"/>
      <c r="AL67" s="264"/>
      <c r="AM67" s="264"/>
      <c r="AN67" s="264"/>
      <c r="AO67" s="264"/>
      <c r="AP67" s="264">
        <f t="shared" si="10"/>
        <v>72</v>
      </c>
      <c r="AQ67" s="264"/>
      <c r="AR67" s="264"/>
      <c r="AS67" s="264">
        <v>24</v>
      </c>
      <c r="AT67" s="264"/>
      <c r="AU67" s="264"/>
      <c r="AV67" s="265">
        <f t="shared" si="11"/>
        <v>48</v>
      </c>
      <c r="AW67" s="265"/>
      <c r="AX67" s="265">
        <v>18</v>
      </c>
      <c r="AY67" s="265"/>
      <c r="AZ67" s="410">
        <v>30</v>
      </c>
      <c r="BA67" s="411"/>
      <c r="BB67" s="264"/>
      <c r="BC67" s="264"/>
      <c r="BD67" s="352"/>
      <c r="BE67" s="352"/>
      <c r="BF67" s="352"/>
      <c r="BG67" s="352"/>
      <c r="BH67" s="352">
        <f>AV67</f>
        <v>48</v>
      </c>
      <c r="BI67" s="352"/>
      <c r="BJ67" s="352"/>
      <c r="BK67" s="352"/>
    </row>
    <row r="68" spans="1:63" ht="13.5" customHeight="1">
      <c r="A68" s="87" t="s">
        <v>191</v>
      </c>
      <c r="B68" s="263" t="s">
        <v>232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4"/>
      <c r="AE68" s="264"/>
      <c r="AF68" s="264"/>
      <c r="AG68" s="363">
        <v>4</v>
      </c>
      <c r="AH68" s="364"/>
      <c r="AI68" s="365"/>
      <c r="AJ68" s="264"/>
      <c r="AK68" s="264"/>
      <c r="AL68" s="264"/>
      <c r="AM68" s="264"/>
      <c r="AN68" s="264"/>
      <c r="AO68" s="264"/>
      <c r="AP68" s="264">
        <f t="shared" si="10"/>
        <v>68</v>
      </c>
      <c r="AQ68" s="264"/>
      <c r="AR68" s="264"/>
      <c r="AS68" s="264">
        <f>2+AS102</f>
        <v>22</v>
      </c>
      <c r="AT68" s="264"/>
      <c r="AU68" s="264"/>
      <c r="AV68" s="265">
        <f t="shared" si="11"/>
        <v>46</v>
      </c>
      <c r="AW68" s="265"/>
      <c r="AX68" s="265">
        <f>0+AX102</f>
        <v>0</v>
      </c>
      <c r="AY68" s="265"/>
      <c r="AZ68" s="410">
        <f>6+AZ102</f>
        <v>46</v>
      </c>
      <c r="BA68" s="411"/>
      <c r="BB68" s="264"/>
      <c r="BC68" s="264"/>
      <c r="BD68" s="352"/>
      <c r="BE68" s="352"/>
      <c r="BF68" s="352">
        <f>AV68</f>
        <v>46</v>
      </c>
      <c r="BG68" s="352"/>
      <c r="BH68" s="352"/>
      <c r="BI68" s="352"/>
      <c r="BJ68" s="352"/>
      <c r="BK68" s="352"/>
    </row>
    <row r="69" spans="1:63" ht="40.5" customHeight="1">
      <c r="A69" s="210" t="s">
        <v>268</v>
      </c>
      <c r="B69" s="527" t="s">
        <v>269</v>
      </c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9"/>
      <c r="AD69" s="256"/>
      <c r="AE69" s="271"/>
      <c r="AF69" s="257"/>
      <c r="AG69" s="278">
        <v>4</v>
      </c>
      <c r="AH69" s="279"/>
      <c r="AI69" s="280"/>
      <c r="AJ69" s="256"/>
      <c r="AK69" s="271"/>
      <c r="AL69" s="257"/>
      <c r="AM69" s="256"/>
      <c r="AN69" s="271"/>
      <c r="AO69" s="257"/>
      <c r="AP69" s="256"/>
      <c r="AQ69" s="271"/>
      <c r="AR69" s="257"/>
      <c r="AS69" s="256"/>
      <c r="AT69" s="271"/>
      <c r="AU69" s="257"/>
      <c r="AV69" s="272">
        <v>36</v>
      </c>
      <c r="AW69" s="273"/>
      <c r="AX69" s="272"/>
      <c r="AY69" s="273"/>
      <c r="AZ69" s="272"/>
      <c r="BA69" s="273"/>
      <c r="BB69" s="272"/>
      <c r="BC69" s="273"/>
      <c r="BD69" s="285"/>
      <c r="BE69" s="286"/>
      <c r="BF69" s="285">
        <v>36</v>
      </c>
      <c r="BG69" s="286"/>
      <c r="BH69" s="285"/>
      <c r="BI69" s="286"/>
      <c r="BJ69" s="285"/>
      <c r="BK69" s="286"/>
    </row>
    <row r="70" spans="1:63" ht="40.5" customHeight="1">
      <c r="A70" s="210" t="s">
        <v>271</v>
      </c>
      <c r="B70" s="406" t="s">
        <v>304</v>
      </c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8"/>
      <c r="AD70" s="244"/>
      <c r="AE70" s="245"/>
      <c r="AF70" s="246"/>
      <c r="AG70" s="278">
        <v>5</v>
      </c>
      <c r="AH70" s="279"/>
      <c r="AI70" s="280"/>
      <c r="AJ70" s="244"/>
      <c r="AK70" s="245"/>
      <c r="AL70" s="246"/>
      <c r="AM70" s="244"/>
      <c r="AN70" s="245"/>
      <c r="AO70" s="246"/>
      <c r="AP70" s="232"/>
      <c r="AQ70" s="234"/>
      <c r="AR70" s="233"/>
      <c r="AS70" s="232"/>
      <c r="AT70" s="234"/>
      <c r="AU70" s="233"/>
      <c r="AV70" s="272">
        <v>72</v>
      </c>
      <c r="AW70" s="273"/>
      <c r="AX70" s="235"/>
      <c r="AY70" s="236"/>
      <c r="AZ70" s="235"/>
      <c r="BA70" s="236"/>
      <c r="BB70" s="235"/>
      <c r="BC70" s="236"/>
      <c r="BD70" s="247"/>
      <c r="BE70" s="248"/>
      <c r="BF70" s="285"/>
      <c r="BG70" s="286"/>
      <c r="BH70" s="285">
        <v>72</v>
      </c>
      <c r="BI70" s="286"/>
      <c r="BJ70" s="247"/>
      <c r="BK70" s="248"/>
    </row>
    <row r="71" spans="1:63" ht="9" customHeight="1">
      <c r="A71" s="385" t="s">
        <v>141</v>
      </c>
      <c r="B71" s="89" t="s">
        <v>237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388">
        <v>6</v>
      </c>
      <c r="AE71" s="389"/>
      <c r="AF71" s="390"/>
      <c r="AG71" s="388"/>
      <c r="AH71" s="389"/>
      <c r="AI71" s="390"/>
      <c r="AJ71" s="388"/>
      <c r="AK71" s="389"/>
      <c r="AL71" s="390"/>
      <c r="AM71" s="388"/>
      <c r="AN71" s="389"/>
      <c r="AO71" s="390"/>
      <c r="AP71" s="387">
        <f>AP73+AP76+AP78+AP81</f>
        <v>570</v>
      </c>
      <c r="AQ71" s="387"/>
      <c r="AR71" s="387"/>
      <c r="AS71" s="387">
        <f>AS73+AS76+AS78+AS81</f>
        <v>190</v>
      </c>
      <c r="AT71" s="387"/>
      <c r="AU71" s="387"/>
      <c r="AV71" s="387">
        <f>AV73+AV76+AV78+AV81</f>
        <v>380</v>
      </c>
      <c r="AW71" s="387"/>
      <c r="AX71" s="387">
        <f>AX73+AX76+AX78+AX81</f>
        <v>158</v>
      </c>
      <c r="AY71" s="387"/>
      <c r="AZ71" s="387">
        <f>AZ73+AZ76+AZ78+AZ81</f>
        <v>202</v>
      </c>
      <c r="BA71" s="387"/>
      <c r="BB71" s="387">
        <f>BB73+BB76+BB78+BB81</f>
        <v>20</v>
      </c>
      <c r="BC71" s="387"/>
      <c r="BD71" s="413">
        <f>BD73+BD76+BD78+BD81</f>
        <v>0</v>
      </c>
      <c r="BE71" s="414"/>
      <c r="BF71" s="413">
        <f>BF73+BF76+BF78+BF81</f>
        <v>0</v>
      </c>
      <c r="BG71" s="414"/>
      <c r="BH71" s="413">
        <f>BH73+BH76+BH78+BH81</f>
        <v>190</v>
      </c>
      <c r="BI71" s="414"/>
      <c r="BJ71" s="413">
        <f>BJ73+BJ76+BJ78+BJ81</f>
        <v>190</v>
      </c>
      <c r="BK71" s="414"/>
    </row>
    <row r="72" spans="1:63" ht="9" customHeight="1">
      <c r="A72" s="386"/>
      <c r="B72" s="92" t="s">
        <v>143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4"/>
      <c r="AD72" s="391"/>
      <c r="AE72" s="392"/>
      <c r="AF72" s="393"/>
      <c r="AG72" s="391"/>
      <c r="AH72" s="392"/>
      <c r="AI72" s="393"/>
      <c r="AJ72" s="391"/>
      <c r="AK72" s="392"/>
      <c r="AL72" s="393"/>
      <c r="AM72" s="391"/>
      <c r="AN72" s="392"/>
      <c r="AO72" s="393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415"/>
      <c r="BE72" s="416"/>
      <c r="BF72" s="415"/>
      <c r="BG72" s="416"/>
      <c r="BH72" s="415"/>
      <c r="BI72" s="416"/>
      <c r="BJ72" s="415"/>
      <c r="BK72" s="416"/>
    </row>
    <row r="73" spans="1:63" ht="10.5" customHeight="1">
      <c r="A73" s="86" t="s">
        <v>144</v>
      </c>
      <c r="B73" s="402" t="s">
        <v>236</v>
      </c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9"/>
      <c r="AE73" s="409"/>
      <c r="AF73" s="409"/>
      <c r="AG73" s="409">
        <v>5</v>
      </c>
      <c r="AH73" s="409"/>
      <c r="AI73" s="409"/>
      <c r="AJ73" s="402"/>
      <c r="AK73" s="402"/>
      <c r="AL73" s="402"/>
      <c r="AM73" s="402"/>
      <c r="AN73" s="402"/>
      <c r="AO73" s="402"/>
      <c r="AP73" s="267">
        <f>SUM(AP74:AR75)</f>
        <v>88</v>
      </c>
      <c r="AQ73" s="267"/>
      <c r="AR73" s="267"/>
      <c r="AS73" s="267">
        <f>SUM(AS74:AU75)</f>
        <v>30</v>
      </c>
      <c r="AT73" s="267"/>
      <c r="AU73" s="267"/>
      <c r="AV73" s="267">
        <f>SUM(AV74:AW75)</f>
        <v>58</v>
      </c>
      <c r="AW73" s="267"/>
      <c r="AX73" s="267">
        <f>SUM(AX74:AY75)</f>
        <v>40</v>
      </c>
      <c r="AY73" s="267"/>
      <c r="AZ73" s="267">
        <f>SUM(AZ74:BA75)</f>
        <v>18</v>
      </c>
      <c r="BA73" s="267"/>
      <c r="BB73" s="267">
        <f t="shared" ref="BB73" si="12">SUM(BB74:BC75)</f>
        <v>0</v>
      </c>
      <c r="BC73" s="267"/>
      <c r="BD73" s="267">
        <f t="shared" ref="BD73" si="13">SUM(BD74:BE75)</f>
        <v>0</v>
      </c>
      <c r="BE73" s="267"/>
      <c r="BF73" s="267">
        <f t="shared" ref="BF73" si="14">SUM(BF74:BG75)</f>
        <v>0</v>
      </c>
      <c r="BG73" s="267"/>
      <c r="BH73" s="267">
        <f>SUM(BH74:BI75)</f>
        <v>58</v>
      </c>
      <c r="BI73" s="267"/>
      <c r="BJ73" s="267">
        <f t="shared" ref="BJ73" si="15">SUM(BJ74:BK75)</f>
        <v>0</v>
      </c>
      <c r="BK73" s="267"/>
    </row>
    <row r="74" spans="1:63" ht="16.5" customHeight="1">
      <c r="A74" s="87" t="s">
        <v>193</v>
      </c>
      <c r="B74" s="263" t="s">
        <v>242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4"/>
      <c r="AE74" s="264"/>
      <c r="AF74" s="264"/>
      <c r="AG74" s="363">
        <v>5</v>
      </c>
      <c r="AH74" s="364"/>
      <c r="AI74" s="365"/>
      <c r="AJ74" s="264"/>
      <c r="AK74" s="264"/>
      <c r="AL74" s="264"/>
      <c r="AM74" s="264"/>
      <c r="AN74" s="264"/>
      <c r="AO74" s="264"/>
      <c r="AP74" s="264">
        <f>AS74+AV74</f>
        <v>28</v>
      </c>
      <c r="AQ74" s="264"/>
      <c r="AR74" s="264"/>
      <c r="AS74" s="264">
        <v>10</v>
      </c>
      <c r="AT74" s="264"/>
      <c r="AU74" s="264"/>
      <c r="AV74" s="265">
        <f>AX74+AZ74</f>
        <v>18</v>
      </c>
      <c r="AW74" s="265"/>
      <c r="AX74" s="265">
        <v>8</v>
      </c>
      <c r="AY74" s="265"/>
      <c r="AZ74" s="265">
        <v>10</v>
      </c>
      <c r="BA74" s="265"/>
      <c r="BB74" s="264"/>
      <c r="BC74" s="264"/>
      <c r="BD74" s="352"/>
      <c r="BE74" s="352"/>
      <c r="BF74" s="352"/>
      <c r="BG74" s="352"/>
      <c r="BH74" s="352">
        <f>AV74</f>
        <v>18</v>
      </c>
      <c r="BI74" s="352"/>
      <c r="BJ74" s="352"/>
      <c r="BK74" s="352"/>
    </row>
    <row r="75" spans="1:63" ht="16.5" customHeight="1">
      <c r="A75" s="87" t="s">
        <v>194</v>
      </c>
      <c r="B75" s="263" t="s">
        <v>172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4"/>
      <c r="AE75" s="264"/>
      <c r="AF75" s="264"/>
      <c r="AG75" s="363">
        <v>5</v>
      </c>
      <c r="AH75" s="364"/>
      <c r="AI75" s="365"/>
      <c r="AJ75" s="264"/>
      <c r="AK75" s="264"/>
      <c r="AL75" s="264"/>
      <c r="AM75" s="264"/>
      <c r="AN75" s="264"/>
      <c r="AO75" s="264"/>
      <c r="AP75" s="264">
        <f>AS75+AV75</f>
        <v>60</v>
      </c>
      <c r="AQ75" s="264"/>
      <c r="AR75" s="264"/>
      <c r="AS75" s="264">
        <v>20</v>
      </c>
      <c r="AT75" s="264"/>
      <c r="AU75" s="264"/>
      <c r="AV75" s="265">
        <v>40</v>
      </c>
      <c r="AW75" s="265"/>
      <c r="AX75" s="265">
        <v>32</v>
      </c>
      <c r="AY75" s="265"/>
      <c r="AZ75" s="265">
        <v>8</v>
      </c>
      <c r="BA75" s="265"/>
      <c r="BB75" s="264"/>
      <c r="BC75" s="264"/>
      <c r="BD75" s="352"/>
      <c r="BE75" s="352"/>
      <c r="BF75" s="352"/>
      <c r="BG75" s="352"/>
      <c r="BH75" s="352">
        <f>AV75</f>
        <v>40</v>
      </c>
      <c r="BI75" s="352"/>
      <c r="BJ75" s="352"/>
      <c r="BK75" s="352"/>
    </row>
    <row r="76" spans="1:63" ht="10.5" customHeight="1">
      <c r="A76" s="86" t="s">
        <v>146</v>
      </c>
      <c r="B76" s="266" t="s">
        <v>147</v>
      </c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7"/>
      <c r="AE76" s="267"/>
      <c r="AF76" s="267"/>
      <c r="AG76" s="267">
        <v>6</v>
      </c>
      <c r="AH76" s="267"/>
      <c r="AI76" s="267"/>
      <c r="AJ76" s="446"/>
      <c r="AK76" s="447"/>
      <c r="AL76" s="448"/>
      <c r="AM76" s="266"/>
      <c r="AN76" s="266"/>
      <c r="AO76" s="266"/>
      <c r="AP76" s="267">
        <f>AP77</f>
        <v>104</v>
      </c>
      <c r="AQ76" s="267"/>
      <c r="AR76" s="267"/>
      <c r="AS76" s="267">
        <f>AS77</f>
        <v>34</v>
      </c>
      <c r="AT76" s="267"/>
      <c r="AU76" s="267"/>
      <c r="AV76" s="267">
        <f>AV77</f>
        <v>70</v>
      </c>
      <c r="AW76" s="267"/>
      <c r="AX76" s="267">
        <f>AX77</f>
        <v>10</v>
      </c>
      <c r="AY76" s="267"/>
      <c r="AZ76" s="267">
        <f t="shared" ref="AZ76" si="16">AZ77</f>
        <v>60</v>
      </c>
      <c r="BA76" s="267"/>
      <c r="BB76" s="267">
        <f t="shared" ref="BB76" si="17">BB77</f>
        <v>0</v>
      </c>
      <c r="BC76" s="267"/>
      <c r="BD76" s="267">
        <f t="shared" ref="BD76" si="18">BD77</f>
        <v>0</v>
      </c>
      <c r="BE76" s="267"/>
      <c r="BF76" s="267">
        <f t="shared" ref="BF76" si="19">BF77</f>
        <v>0</v>
      </c>
      <c r="BG76" s="267"/>
      <c r="BH76" s="267">
        <f t="shared" ref="BH76" si="20">BH77</f>
        <v>0</v>
      </c>
      <c r="BI76" s="267"/>
      <c r="BJ76" s="267">
        <f t="shared" ref="BJ76" si="21">BJ77</f>
        <v>70</v>
      </c>
      <c r="BK76" s="267"/>
    </row>
    <row r="77" spans="1:63" ht="12" customHeight="1">
      <c r="A77" s="87" t="s">
        <v>195</v>
      </c>
      <c r="B77" s="263" t="s">
        <v>234</v>
      </c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341"/>
      <c r="AE77" s="342"/>
      <c r="AF77" s="343"/>
      <c r="AG77" s="363">
        <v>6</v>
      </c>
      <c r="AH77" s="364"/>
      <c r="AI77" s="365"/>
      <c r="AJ77" s="264"/>
      <c r="AK77" s="264"/>
      <c r="AL77" s="264"/>
      <c r="AM77" s="264"/>
      <c r="AN77" s="264"/>
      <c r="AO77" s="264"/>
      <c r="AP77" s="264">
        <f>AS77+AV77</f>
        <v>104</v>
      </c>
      <c r="AQ77" s="264"/>
      <c r="AR77" s="264"/>
      <c r="AS77" s="264">
        <v>34</v>
      </c>
      <c r="AT77" s="264"/>
      <c r="AU77" s="264"/>
      <c r="AV77" s="265">
        <f>AX77+AZ77</f>
        <v>70</v>
      </c>
      <c r="AW77" s="265"/>
      <c r="AX77" s="265">
        <v>10</v>
      </c>
      <c r="AY77" s="265"/>
      <c r="AZ77" s="265">
        <v>60</v>
      </c>
      <c r="BA77" s="265"/>
      <c r="BB77" s="264"/>
      <c r="BC77" s="264"/>
      <c r="BD77" s="352"/>
      <c r="BE77" s="352"/>
      <c r="BF77" s="352"/>
      <c r="BG77" s="352"/>
      <c r="BH77" s="352"/>
      <c r="BI77" s="352"/>
      <c r="BJ77" s="352">
        <f>AV77</f>
        <v>70</v>
      </c>
      <c r="BK77" s="352"/>
    </row>
    <row r="78" spans="1:63" ht="10.5" customHeight="1">
      <c r="A78" s="86" t="s">
        <v>148</v>
      </c>
      <c r="B78" s="266" t="s">
        <v>238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7"/>
      <c r="AE78" s="267"/>
      <c r="AF78" s="267"/>
      <c r="AG78" s="267">
        <v>6</v>
      </c>
      <c r="AH78" s="267"/>
      <c r="AI78" s="267"/>
      <c r="AJ78" s="266"/>
      <c r="AK78" s="266"/>
      <c r="AL78" s="266"/>
      <c r="AM78" s="266"/>
      <c r="AN78" s="266"/>
      <c r="AO78" s="266"/>
      <c r="AP78" s="267">
        <f>SUM(AP79:AR80)</f>
        <v>122</v>
      </c>
      <c r="AQ78" s="267"/>
      <c r="AR78" s="267"/>
      <c r="AS78" s="267">
        <f>SUM(AS79:AU80)</f>
        <v>40</v>
      </c>
      <c r="AT78" s="267"/>
      <c r="AU78" s="267"/>
      <c r="AV78" s="267">
        <f>SUM(AV79:AW80)</f>
        <v>82</v>
      </c>
      <c r="AW78" s="267"/>
      <c r="AX78" s="267">
        <f>SUM(AX79:AY80)</f>
        <v>28</v>
      </c>
      <c r="AY78" s="267"/>
      <c r="AZ78" s="267">
        <f t="shared" ref="AZ78" si="22">SUM(AZ79:BA80)</f>
        <v>54</v>
      </c>
      <c r="BA78" s="267"/>
      <c r="BB78" s="267">
        <f t="shared" ref="BB78" si="23">SUM(BB79:BC80)</f>
        <v>0</v>
      </c>
      <c r="BC78" s="267"/>
      <c r="BD78" s="267">
        <f t="shared" ref="BD78" si="24">SUM(BD79:BE80)</f>
        <v>0</v>
      </c>
      <c r="BE78" s="267"/>
      <c r="BF78" s="267">
        <f t="shared" ref="BF78" si="25">SUM(BF79:BG80)</f>
        <v>0</v>
      </c>
      <c r="BG78" s="267"/>
      <c r="BH78" s="267">
        <f t="shared" ref="BH78" si="26">SUM(BH79:BI80)</f>
        <v>32</v>
      </c>
      <c r="BI78" s="267"/>
      <c r="BJ78" s="267">
        <f t="shared" ref="BJ78" si="27">SUM(BJ79:BK80)</f>
        <v>50</v>
      </c>
      <c r="BK78" s="267"/>
    </row>
    <row r="79" spans="1:63" ht="12.75" customHeight="1">
      <c r="A79" s="87" t="s">
        <v>196</v>
      </c>
      <c r="B79" s="263" t="s">
        <v>162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4"/>
      <c r="AE79" s="264"/>
      <c r="AF79" s="264"/>
      <c r="AG79" s="363">
        <v>6</v>
      </c>
      <c r="AH79" s="364"/>
      <c r="AI79" s="365"/>
      <c r="AJ79" s="264"/>
      <c r="AK79" s="264"/>
      <c r="AL79" s="264"/>
      <c r="AM79" s="264"/>
      <c r="AN79" s="264"/>
      <c r="AO79" s="264"/>
      <c r="AP79" s="264">
        <f>AS79+AV79</f>
        <v>74</v>
      </c>
      <c r="AQ79" s="264"/>
      <c r="AR79" s="264"/>
      <c r="AS79" s="264">
        <f>18+AS108</f>
        <v>24</v>
      </c>
      <c r="AT79" s="264"/>
      <c r="AU79" s="264"/>
      <c r="AV79" s="265">
        <f>AX79+AZ79</f>
        <v>50</v>
      </c>
      <c r="AW79" s="265"/>
      <c r="AX79" s="265">
        <f>10+AX108</f>
        <v>10</v>
      </c>
      <c r="AY79" s="265"/>
      <c r="AZ79" s="265">
        <f>26+AZ108</f>
        <v>40</v>
      </c>
      <c r="BA79" s="265"/>
      <c r="BB79" s="264"/>
      <c r="BC79" s="264"/>
      <c r="BD79" s="352"/>
      <c r="BE79" s="352"/>
      <c r="BF79" s="352"/>
      <c r="BG79" s="352"/>
      <c r="BH79" s="352"/>
      <c r="BI79" s="352"/>
      <c r="BJ79" s="352">
        <f>AV79</f>
        <v>50</v>
      </c>
      <c r="BK79" s="352"/>
    </row>
    <row r="80" spans="1:63" ht="11.25" customHeight="1">
      <c r="A80" s="87" t="s">
        <v>197</v>
      </c>
      <c r="B80" s="263" t="s">
        <v>243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4"/>
      <c r="AE80" s="264"/>
      <c r="AF80" s="264"/>
      <c r="AG80" s="363">
        <v>5</v>
      </c>
      <c r="AH80" s="364"/>
      <c r="AI80" s="365"/>
      <c r="AJ80" s="264"/>
      <c r="AK80" s="264"/>
      <c r="AL80" s="264"/>
      <c r="AM80" s="264"/>
      <c r="AN80" s="264"/>
      <c r="AO80" s="264"/>
      <c r="AP80" s="264">
        <f>AS80+AV80</f>
        <v>48</v>
      </c>
      <c r="AQ80" s="264"/>
      <c r="AR80" s="264"/>
      <c r="AS80" s="264">
        <f>AV80/2</f>
        <v>16</v>
      </c>
      <c r="AT80" s="264"/>
      <c r="AU80" s="264"/>
      <c r="AV80" s="265">
        <f>AX80+AZ80</f>
        <v>32</v>
      </c>
      <c r="AW80" s="265"/>
      <c r="AX80" s="265">
        <v>18</v>
      </c>
      <c r="AY80" s="265"/>
      <c r="AZ80" s="265">
        <v>14</v>
      </c>
      <c r="BA80" s="265"/>
      <c r="BB80" s="264"/>
      <c r="BC80" s="264"/>
      <c r="BD80" s="352"/>
      <c r="BE80" s="352"/>
      <c r="BF80" s="352"/>
      <c r="BG80" s="352"/>
      <c r="BH80" s="352">
        <f>AV80</f>
        <v>32</v>
      </c>
      <c r="BI80" s="352"/>
      <c r="BJ80" s="352"/>
      <c r="BK80" s="352"/>
    </row>
    <row r="81" spans="1:63" ht="11.25" customHeight="1">
      <c r="A81" s="86" t="s">
        <v>150</v>
      </c>
      <c r="B81" s="266" t="s">
        <v>239</v>
      </c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7"/>
      <c r="AE81" s="267"/>
      <c r="AF81" s="267"/>
      <c r="AG81" s="267">
        <v>6</v>
      </c>
      <c r="AH81" s="267"/>
      <c r="AI81" s="267"/>
      <c r="AJ81" s="266"/>
      <c r="AK81" s="266"/>
      <c r="AL81" s="266"/>
      <c r="AM81" s="266"/>
      <c r="AN81" s="266"/>
      <c r="AO81" s="266"/>
      <c r="AP81" s="267">
        <f>SUM(AP82:AR84)</f>
        <v>256</v>
      </c>
      <c r="AQ81" s="267"/>
      <c r="AR81" s="267"/>
      <c r="AS81" s="267">
        <f>SUM(AS82:AU84)</f>
        <v>86</v>
      </c>
      <c r="AT81" s="267"/>
      <c r="AU81" s="267"/>
      <c r="AV81" s="267">
        <f>SUM(AV82:AW84)</f>
        <v>170</v>
      </c>
      <c r="AW81" s="267"/>
      <c r="AX81" s="267">
        <f>SUM(AX82:AY84)</f>
        <v>80</v>
      </c>
      <c r="AY81" s="267"/>
      <c r="AZ81" s="267">
        <f t="shared" ref="AZ81" si="28">SUM(AZ82:BA84)</f>
        <v>70</v>
      </c>
      <c r="BA81" s="267"/>
      <c r="BB81" s="267">
        <f t="shared" ref="BB81" si="29">SUM(BB82:BC84)</f>
        <v>20</v>
      </c>
      <c r="BC81" s="267"/>
      <c r="BD81" s="267">
        <f t="shared" ref="BD81" si="30">SUM(BD82:BE84)</f>
        <v>0</v>
      </c>
      <c r="BE81" s="267"/>
      <c r="BF81" s="267">
        <f t="shared" ref="BF81" si="31">SUM(BF82:BG84)</f>
        <v>0</v>
      </c>
      <c r="BG81" s="267"/>
      <c r="BH81" s="267">
        <f>SUM(BH82:BI84)</f>
        <v>100</v>
      </c>
      <c r="BI81" s="267"/>
      <c r="BJ81" s="267">
        <f t="shared" ref="BJ81" si="32">SUM(BJ82:BK84)</f>
        <v>70</v>
      </c>
      <c r="BK81" s="267"/>
    </row>
    <row r="82" spans="1:63" ht="15" customHeight="1">
      <c r="A82" s="87" t="s">
        <v>198</v>
      </c>
      <c r="B82" s="263" t="s">
        <v>235</v>
      </c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4"/>
      <c r="AE82" s="264"/>
      <c r="AF82" s="264"/>
      <c r="AG82" s="363">
        <v>5</v>
      </c>
      <c r="AH82" s="364"/>
      <c r="AI82" s="365"/>
      <c r="AJ82" s="264"/>
      <c r="AK82" s="264"/>
      <c r="AL82" s="264"/>
      <c r="AM82" s="264"/>
      <c r="AN82" s="264"/>
      <c r="AO82" s="264"/>
      <c r="AP82" s="264">
        <f>AS82+AV82</f>
        <v>90</v>
      </c>
      <c r="AQ82" s="264"/>
      <c r="AR82" s="264"/>
      <c r="AS82" s="264">
        <v>30</v>
      </c>
      <c r="AT82" s="264"/>
      <c r="AU82" s="264"/>
      <c r="AV82" s="265">
        <f>AX82+AZ82</f>
        <v>60</v>
      </c>
      <c r="AW82" s="265"/>
      <c r="AX82" s="265">
        <f>4+AX110</f>
        <v>24</v>
      </c>
      <c r="AY82" s="265"/>
      <c r="AZ82" s="265">
        <v>36</v>
      </c>
      <c r="BA82" s="265"/>
      <c r="BB82" s="264"/>
      <c r="BC82" s="264"/>
      <c r="BD82" s="352"/>
      <c r="BE82" s="352"/>
      <c r="BF82" s="352"/>
      <c r="BG82" s="352"/>
      <c r="BH82" s="352">
        <f>AV82</f>
        <v>60</v>
      </c>
      <c r="BI82" s="352"/>
      <c r="BJ82" s="352"/>
      <c r="BK82" s="352"/>
    </row>
    <row r="83" spans="1:63" ht="15" customHeight="1">
      <c r="A83" s="87" t="s">
        <v>199</v>
      </c>
      <c r="B83" s="263" t="s">
        <v>244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4"/>
      <c r="AE83" s="264"/>
      <c r="AF83" s="264"/>
      <c r="AG83" s="363">
        <v>5</v>
      </c>
      <c r="AH83" s="364"/>
      <c r="AI83" s="365"/>
      <c r="AJ83" s="264"/>
      <c r="AK83" s="264"/>
      <c r="AL83" s="264"/>
      <c r="AM83" s="264"/>
      <c r="AN83" s="264"/>
      <c r="AO83" s="264"/>
      <c r="AP83" s="264">
        <f t="shared" ref="AP83" si="33">AS83+AV83</f>
        <v>60</v>
      </c>
      <c r="AQ83" s="264"/>
      <c r="AR83" s="264"/>
      <c r="AS83" s="341">
        <v>20</v>
      </c>
      <c r="AT83" s="342"/>
      <c r="AU83" s="343"/>
      <c r="AV83" s="265">
        <f>AX83+AZ83</f>
        <v>40</v>
      </c>
      <c r="AW83" s="265"/>
      <c r="AX83" s="410">
        <f>16+AX111</f>
        <v>16</v>
      </c>
      <c r="AY83" s="411"/>
      <c r="AZ83" s="265">
        <v>24</v>
      </c>
      <c r="BA83" s="265"/>
      <c r="BB83" s="264"/>
      <c r="BC83" s="264"/>
      <c r="BD83" s="352"/>
      <c r="BE83" s="352"/>
      <c r="BF83" s="352"/>
      <c r="BG83" s="352"/>
      <c r="BH83" s="352">
        <f>AV83</f>
        <v>40</v>
      </c>
      <c r="BI83" s="352"/>
      <c r="BJ83" s="352"/>
      <c r="BK83" s="352"/>
    </row>
    <row r="84" spans="1:63" ht="15" customHeight="1">
      <c r="A84" s="87" t="s">
        <v>200</v>
      </c>
      <c r="B84" s="263" t="s">
        <v>170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4"/>
      <c r="AE84" s="264"/>
      <c r="AF84" s="264"/>
      <c r="AG84" s="363"/>
      <c r="AH84" s="364"/>
      <c r="AI84" s="365"/>
      <c r="AJ84" s="264"/>
      <c r="AK84" s="264"/>
      <c r="AL84" s="264"/>
      <c r="AM84" s="264">
        <v>6</v>
      </c>
      <c r="AN84" s="264"/>
      <c r="AO84" s="264"/>
      <c r="AP84" s="264">
        <f>AS84+AV84</f>
        <v>106</v>
      </c>
      <c r="AQ84" s="264"/>
      <c r="AR84" s="264"/>
      <c r="AS84" s="341">
        <f>AS112</f>
        <v>36</v>
      </c>
      <c r="AT84" s="342"/>
      <c r="AU84" s="343"/>
      <c r="AV84" s="410">
        <f>AX84+AZ84+BB84</f>
        <v>70</v>
      </c>
      <c r="AW84" s="411"/>
      <c r="AX84" s="410">
        <f>AX112</f>
        <v>40</v>
      </c>
      <c r="AY84" s="411"/>
      <c r="AZ84" s="410">
        <f>AZ112</f>
        <v>10</v>
      </c>
      <c r="BA84" s="411"/>
      <c r="BB84" s="341">
        <f>BB112</f>
        <v>20</v>
      </c>
      <c r="BC84" s="343"/>
      <c r="BD84" s="328"/>
      <c r="BE84" s="330"/>
      <c r="BF84" s="352"/>
      <c r="BG84" s="352"/>
      <c r="BH84" s="328"/>
      <c r="BI84" s="330"/>
      <c r="BJ84" s="352">
        <f>AV84</f>
        <v>70</v>
      </c>
      <c r="BK84" s="352"/>
    </row>
    <row r="85" spans="1:63" ht="21.75" customHeight="1">
      <c r="A85" s="212" t="s">
        <v>271</v>
      </c>
      <c r="B85" s="406" t="s">
        <v>213</v>
      </c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8"/>
      <c r="AD85" s="256"/>
      <c r="AE85" s="271"/>
      <c r="AF85" s="257"/>
      <c r="AG85" s="278">
        <v>6</v>
      </c>
      <c r="AH85" s="279"/>
      <c r="AI85" s="280"/>
      <c r="AJ85" s="256"/>
      <c r="AK85" s="271"/>
      <c r="AL85" s="257"/>
      <c r="AM85" s="256"/>
      <c r="AN85" s="271"/>
      <c r="AO85" s="257"/>
      <c r="AP85" s="256"/>
      <c r="AQ85" s="271"/>
      <c r="AR85" s="257"/>
      <c r="AS85" s="256"/>
      <c r="AT85" s="271"/>
      <c r="AU85" s="257"/>
      <c r="AV85" s="272">
        <v>72</v>
      </c>
      <c r="AW85" s="273"/>
      <c r="AX85" s="256"/>
      <c r="AY85" s="257"/>
      <c r="AZ85" s="256"/>
      <c r="BA85" s="257"/>
      <c r="BB85" s="256"/>
      <c r="BC85" s="257"/>
      <c r="BD85" s="285"/>
      <c r="BE85" s="286"/>
      <c r="BF85" s="285"/>
      <c r="BG85" s="286"/>
      <c r="BH85" s="285"/>
      <c r="BI85" s="286"/>
      <c r="BJ85" s="285">
        <v>72</v>
      </c>
      <c r="BK85" s="286"/>
    </row>
    <row r="86" spans="1:63" ht="15" customHeight="1">
      <c r="A86" s="85" t="s">
        <v>152</v>
      </c>
      <c r="B86" s="274" t="s">
        <v>240</v>
      </c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377">
        <v>5</v>
      </c>
      <c r="AE86" s="379"/>
      <c r="AF86" s="378"/>
      <c r="AG86" s="377"/>
      <c r="AH86" s="379"/>
      <c r="AI86" s="378"/>
      <c r="AJ86" s="274"/>
      <c r="AK86" s="274"/>
      <c r="AL86" s="274"/>
      <c r="AM86" s="274"/>
      <c r="AN86" s="274"/>
      <c r="AO86" s="274"/>
      <c r="AP86" s="275">
        <f>AP87</f>
        <v>102</v>
      </c>
      <c r="AQ86" s="275"/>
      <c r="AR86" s="275"/>
      <c r="AS86" s="275">
        <f>AS87</f>
        <v>34</v>
      </c>
      <c r="AT86" s="275"/>
      <c r="AU86" s="275"/>
      <c r="AV86" s="275">
        <f>AV87</f>
        <v>68</v>
      </c>
      <c r="AW86" s="275"/>
      <c r="AX86" s="275">
        <v>0</v>
      </c>
      <c r="AY86" s="275"/>
      <c r="AZ86" s="275">
        <f>AZ87</f>
        <v>68</v>
      </c>
      <c r="BA86" s="275"/>
      <c r="BB86" s="275"/>
      <c r="BC86" s="275"/>
      <c r="BD86" s="275">
        <v>0</v>
      </c>
      <c r="BE86" s="275"/>
      <c r="BF86" s="275">
        <v>0</v>
      </c>
      <c r="BG86" s="275"/>
      <c r="BH86" s="275">
        <f>BH87</f>
        <v>68</v>
      </c>
      <c r="BI86" s="275"/>
      <c r="BJ86" s="275">
        <f>BJ87</f>
        <v>0</v>
      </c>
      <c r="BK86" s="275"/>
    </row>
    <row r="87" spans="1:63" ht="15" customHeight="1">
      <c r="A87" s="108" t="s">
        <v>270</v>
      </c>
      <c r="B87" s="276" t="s">
        <v>161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7"/>
      <c r="AE87" s="277"/>
      <c r="AF87" s="277"/>
      <c r="AG87" s="394">
        <v>5</v>
      </c>
      <c r="AH87" s="395"/>
      <c r="AI87" s="396"/>
      <c r="AJ87" s="277"/>
      <c r="AK87" s="277"/>
      <c r="AL87" s="277"/>
      <c r="AM87" s="277"/>
      <c r="AN87" s="277"/>
      <c r="AO87" s="277"/>
      <c r="AP87" s="277">
        <f>AS87+AV87</f>
        <v>102</v>
      </c>
      <c r="AQ87" s="277"/>
      <c r="AR87" s="277"/>
      <c r="AS87" s="277">
        <f>AV87/2</f>
        <v>34</v>
      </c>
      <c r="AT87" s="277"/>
      <c r="AU87" s="277"/>
      <c r="AV87" s="277">
        <v>68</v>
      </c>
      <c r="AW87" s="277"/>
      <c r="AX87" s="277">
        <v>0</v>
      </c>
      <c r="AY87" s="277"/>
      <c r="AZ87" s="277">
        <v>68</v>
      </c>
      <c r="BA87" s="277"/>
      <c r="BB87" s="277"/>
      <c r="BC87" s="277"/>
      <c r="BD87" s="412"/>
      <c r="BE87" s="412"/>
      <c r="BF87" s="412"/>
      <c r="BG87" s="412"/>
      <c r="BH87" s="412">
        <f>AV87</f>
        <v>68</v>
      </c>
      <c r="BI87" s="412"/>
      <c r="BJ87" s="412"/>
      <c r="BK87" s="412"/>
    </row>
    <row r="88" spans="1:63" ht="22.5" customHeight="1">
      <c r="A88" s="211" t="s">
        <v>268</v>
      </c>
      <c r="B88" s="406" t="s">
        <v>249</v>
      </c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8"/>
      <c r="AD88" s="256"/>
      <c r="AE88" s="271"/>
      <c r="AF88" s="257"/>
      <c r="AG88" s="278">
        <v>4</v>
      </c>
      <c r="AH88" s="279"/>
      <c r="AI88" s="280"/>
      <c r="AJ88" s="256"/>
      <c r="AK88" s="271"/>
      <c r="AL88" s="257"/>
      <c r="AM88" s="256"/>
      <c r="AN88" s="271"/>
      <c r="AO88" s="257"/>
      <c r="AP88" s="256"/>
      <c r="AQ88" s="271"/>
      <c r="AR88" s="257"/>
      <c r="AS88" s="256"/>
      <c r="AT88" s="271"/>
      <c r="AU88" s="257"/>
      <c r="AV88" s="272">
        <v>36</v>
      </c>
      <c r="AW88" s="273"/>
      <c r="AX88" s="256"/>
      <c r="AY88" s="257"/>
      <c r="AZ88" s="256"/>
      <c r="BA88" s="257"/>
      <c r="BB88" s="256"/>
      <c r="BC88" s="257"/>
      <c r="BD88" s="285"/>
      <c r="BE88" s="286"/>
      <c r="BF88" s="285">
        <v>36</v>
      </c>
      <c r="BG88" s="286"/>
      <c r="BH88" s="285"/>
      <c r="BI88" s="286"/>
      <c r="BJ88" s="285"/>
      <c r="BK88" s="286"/>
    </row>
    <row r="89" spans="1:63" ht="12" customHeight="1">
      <c r="A89" s="95"/>
      <c r="B89" s="281" t="s">
        <v>201</v>
      </c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00"/>
      <c r="AE89" s="201"/>
      <c r="AF89" s="202"/>
      <c r="AG89" s="200"/>
      <c r="AH89" s="201"/>
      <c r="AI89" s="202"/>
      <c r="AJ89" s="282"/>
      <c r="AK89" s="283"/>
      <c r="AL89" s="284"/>
      <c r="AM89" s="282"/>
      <c r="AN89" s="283"/>
      <c r="AO89" s="284"/>
      <c r="AP89" s="282">
        <f>AP90+AP95+AP97+AP104+AP107+AP109</f>
        <v>1026</v>
      </c>
      <c r="AQ89" s="283"/>
      <c r="AR89" s="284"/>
      <c r="AS89" s="282">
        <f>AS90+AS95+AS97+AS104+AS107+AS109</f>
        <v>342</v>
      </c>
      <c r="AT89" s="283"/>
      <c r="AU89" s="284"/>
      <c r="AV89" s="282">
        <f>AV90+AV95+AV97+AV104+AV107+AV109</f>
        <v>684</v>
      </c>
      <c r="AW89" s="284"/>
      <c r="AX89" s="282">
        <v>284</v>
      </c>
      <c r="AY89" s="284"/>
      <c r="AZ89" s="282">
        <f>AZ90+AZ95+AZ97+AZ104+AZ107+AZ109</f>
        <v>360</v>
      </c>
      <c r="BA89" s="284"/>
      <c r="BB89" s="282">
        <f>BB90+BB95+BB97+BB104+BB107+BB109</f>
        <v>20</v>
      </c>
      <c r="BC89" s="284"/>
      <c r="BD89" s="282">
        <f>BD90+BD95+BD97+BD104+BD107+BD109</f>
        <v>196</v>
      </c>
      <c r="BE89" s="284"/>
      <c r="BF89" s="282">
        <f>BF90+BF95+BF97+BF104+BF107+BF109</f>
        <v>174</v>
      </c>
      <c r="BG89" s="284"/>
      <c r="BH89" s="282">
        <f t="shared" ref="BH89" si="34">BH90+BH95+BH97+BH104+BH107+BH109</f>
        <v>230</v>
      </c>
      <c r="BI89" s="284"/>
      <c r="BJ89" s="282">
        <f t="shared" ref="BJ89" si="35">BJ90+BJ95+BJ97+BJ104+BJ107+BJ109</f>
        <v>84</v>
      </c>
      <c r="BK89" s="284"/>
    </row>
    <row r="90" spans="1:63" ht="0.75" customHeight="1">
      <c r="A90" s="86" t="s">
        <v>135</v>
      </c>
      <c r="B90" s="266" t="s">
        <v>136</v>
      </c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8">
        <v>5</v>
      </c>
      <c r="AE90" s="269"/>
      <c r="AF90" s="270"/>
      <c r="AG90" s="268"/>
      <c r="AH90" s="269"/>
      <c r="AI90" s="270"/>
      <c r="AJ90" s="266"/>
      <c r="AK90" s="266"/>
      <c r="AL90" s="266"/>
      <c r="AM90" s="266"/>
      <c r="AN90" s="266"/>
      <c r="AO90" s="266"/>
      <c r="AP90" s="267">
        <f>SUM(AP91:AR94)</f>
        <v>388</v>
      </c>
      <c r="AQ90" s="267"/>
      <c r="AR90" s="267"/>
      <c r="AS90" s="267">
        <f>SUM(AS91:AU94)</f>
        <v>128</v>
      </c>
      <c r="AT90" s="267"/>
      <c r="AU90" s="267"/>
      <c r="AV90" s="267">
        <f>SUM(AV91:AW94)</f>
        <v>260</v>
      </c>
      <c r="AW90" s="267"/>
      <c r="AX90" s="267">
        <f>SUM(AX91:AY94)</f>
        <v>110</v>
      </c>
      <c r="AY90" s="267"/>
      <c r="AZ90" s="267">
        <f>SUM(AZ91:BA94)</f>
        <v>150</v>
      </c>
      <c r="BA90" s="267"/>
      <c r="BB90" s="267"/>
      <c r="BC90" s="267"/>
      <c r="BD90" s="267">
        <f>SUM(BD91:BE94)</f>
        <v>110</v>
      </c>
      <c r="BE90" s="267"/>
      <c r="BF90" s="267">
        <f t="shared" ref="BF90" si="36">SUM(BF91:BG94)</f>
        <v>90</v>
      </c>
      <c r="BG90" s="267"/>
      <c r="BH90" s="267">
        <f t="shared" ref="BH90" si="37">SUM(BH91:BI94)</f>
        <v>60</v>
      </c>
      <c r="BI90" s="267"/>
      <c r="BJ90" s="267">
        <f t="shared" ref="BJ90" si="38">SUM(BJ91:BK94)</f>
        <v>0</v>
      </c>
      <c r="BK90" s="267"/>
    </row>
    <row r="91" spans="1:63" hidden="1">
      <c r="A91" s="87" t="s">
        <v>181</v>
      </c>
      <c r="B91" s="263" t="s">
        <v>228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4"/>
      <c r="AE91" s="264"/>
      <c r="AF91" s="264"/>
      <c r="AG91" s="363">
        <v>3</v>
      </c>
      <c r="AH91" s="364"/>
      <c r="AI91" s="365"/>
      <c r="AJ91" s="264"/>
      <c r="AK91" s="264"/>
      <c r="AL91" s="264"/>
      <c r="AM91" s="264"/>
      <c r="AN91" s="264"/>
      <c r="AO91" s="264"/>
      <c r="AP91" s="264">
        <f>AS91+AV91</f>
        <v>134</v>
      </c>
      <c r="AQ91" s="264"/>
      <c r="AR91" s="264"/>
      <c r="AS91" s="264">
        <v>44</v>
      </c>
      <c r="AT91" s="264"/>
      <c r="AU91" s="264"/>
      <c r="AV91" s="265">
        <f>AX91+AZ91</f>
        <v>90</v>
      </c>
      <c r="AW91" s="265"/>
      <c r="AX91" s="265">
        <v>30</v>
      </c>
      <c r="AY91" s="265"/>
      <c r="AZ91" s="265">
        <v>60</v>
      </c>
      <c r="BA91" s="265"/>
      <c r="BB91" s="264"/>
      <c r="BC91" s="264"/>
      <c r="BD91" s="352">
        <f>AV91</f>
        <v>90</v>
      </c>
      <c r="BE91" s="352"/>
      <c r="BF91" s="352"/>
      <c r="BG91" s="352"/>
      <c r="BH91" s="352"/>
      <c r="BI91" s="352"/>
      <c r="BJ91" s="352"/>
      <c r="BK91" s="352"/>
    </row>
    <row r="92" spans="1:63" hidden="1">
      <c r="A92" s="87" t="s">
        <v>182</v>
      </c>
      <c r="B92" s="263" t="s">
        <v>160</v>
      </c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4"/>
      <c r="AE92" s="264"/>
      <c r="AF92" s="264"/>
      <c r="AG92" s="363"/>
      <c r="AH92" s="364"/>
      <c r="AI92" s="365"/>
      <c r="AJ92" s="264"/>
      <c r="AK92" s="264"/>
      <c r="AL92" s="264"/>
      <c r="AM92" s="264">
        <v>4</v>
      </c>
      <c r="AN92" s="264"/>
      <c r="AO92" s="264"/>
      <c r="AP92" s="264">
        <f t="shared" ref="AP92:AP94" si="39">AS92+AV92</f>
        <v>134</v>
      </c>
      <c r="AQ92" s="264"/>
      <c r="AR92" s="264"/>
      <c r="AS92" s="264">
        <v>44</v>
      </c>
      <c r="AT92" s="264"/>
      <c r="AU92" s="264"/>
      <c r="AV92" s="265">
        <f>AX92+AZ92</f>
        <v>90</v>
      </c>
      <c r="AW92" s="265"/>
      <c r="AX92" s="265">
        <v>26</v>
      </c>
      <c r="AY92" s="265"/>
      <c r="AZ92" s="265">
        <v>64</v>
      </c>
      <c r="BA92" s="265"/>
      <c r="BB92" s="264"/>
      <c r="BC92" s="264"/>
      <c r="BD92" s="352"/>
      <c r="BE92" s="352"/>
      <c r="BF92" s="352">
        <f>AV92</f>
        <v>90</v>
      </c>
      <c r="BG92" s="352"/>
      <c r="BH92" s="352"/>
      <c r="BI92" s="352"/>
      <c r="BJ92" s="352"/>
      <c r="BK92" s="352"/>
    </row>
    <row r="93" spans="1:63" hidden="1">
      <c r="A93" s="87" t="s">
        <v>183</v>
      </c>
      <c r="B93" s="263" t="s">
        <v>171</v>
      </c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4"/>
      <c r="AE93" s="264"/>
      <c r="AF93" s="264"/>
      <c r="AG93" s="363"/>
      <c r="AH93" s="364"/>
      <c r="AI93" s="365"/>
      <c r="AJ93" s="264"/>
      <c r="AK93" s="264"/>
      <c r="AL93" s="264"/>
      <c r="AM93" s="264">
        <v>5</v>
      </c>
      <c r="AN93" s="264"/>
      <c r="AO93" s="264"/>
      <c r="AP93" s="264">
        <f t="shared" si="39"/>
        <v>90</v>
      </c>
      <c r="AQ93" s="264"/>
      <c r="AR93" s="264"/>
      <c r="AS93" s="264">
        <f t="shared" ref="AS93" si="40">AV93/2</f>
        <v>30</v>
      </c>
      <c r="AT93" s="264"/>
      <c r="AU93" s="264"/>
      <c r="AV93" s="265">
        <f t="shared" ref="AV93" si="41">AX93+AZ93</f>
        <v>60</v>
      </c>
      <c r="AW93" s="265"/>
      <c r="AX93" s="265">
        <v>40</v>
      </c>
      <c r="AY93" s="265"/>
      <c r="AZ93" s="265">
        <v>20</v>
      </c>
      <c r="BA93" s="265"/>
      <c r="BB93" s="264"/>
      <c r="BC93" s="264"/>
      <c r="BD93" s="352"/>
      <c r="BE93" s="352"/>
      <c r="BF93" s="352"/>
      <c r="BG93" s="352"/>
      <c r="BH93" s="352">
        <f>AV93</f>
        <v>60</v>
      </c>
      <c r="BI93" s="352"/>
      <c r="BJ93" s="352"/>
      <c r="BK93" s="352"/>
    </row>
    <row r="94" spans="1:63" ht="11.25" hidden="1" customHeight="1">
      <c r="A94" s="87" t="s">
        <v>204</v>
      </c>
      <c r="B94" s="263" t="s">
        <v>165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4"/>
      <c r="AE94" s="264"/>
      <c r="AF94" s="264"/>
      <c r="AG94" s="363">
        <v>3</v>
      </c>
      <c r="AH94" s="364"/>
      <c r="AI94" s="365"/>
      <c r="AJ94" s="264"/>
      <c r="AK94" s="264"/>
      <c r="AL94" s="264"/>
      <c r="AM94" s="264"/>
      <c r="AN94" s="264"/>
      <c r="AO94" s="264"/>
      <c r="AP94" s="264">
        <f t="shared" si="39"/>
        <v>30</v>
      </c>
      <c r="AQ94" s="264"/>
      <c r="AR94" s="264"/>
      <c r="AS94" s="264">
        <v>10</v>
      </c>
      <c r="AT94" s="264"/>
      <c r="AU94" s="264"/>
      <c r="AV94" s="265">
        <f>AX94+AZ94</f>
        <v>20</v>
      </c>
      <c r="AW94" s="265"/>
      <c r="AX94" s="265">
        <v>14</v>
      </c>
      <c r="AY94" s="265"/>
      <c r="AZ94" s="265">
        <v>6</v>
      </c>
      <c r="BA94" s="265"/>
      <c r="BB94" s="264"/>
      <c r="BC94" s="264"/>
      <c r="BD94" s="352">
        <f>AV94</f>
        <v>20</v>
      </c>
      <c r="BE94" s="352"/>
      <c r="BF94" s="352"/>
      <c r="BG94" s="352"/>
      <c r="BH94" s="352"/>
      <c r="BI94" s="352"/>
      <c r="BJ94" s="352"/>
      <c r="BK94" s="352"/>
    </row>
    <row r="95" spans="1:63" ht="12" hidden="1" customHeight="1">
      <c r="A95" s="86" t="s">
        <v>137</v>
      </c>
      <c r="B95" s="266" t="s">
        <v>138</v>
      </c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380">
        <v>5</v>
      </c>
      <c r="AH95" s="381"/>
      <c r="AI95" s="382"/>
      <c r="AJ95" s="380"/>
      <c r="AK95" s="381"/>
      <c r="AL95" s="382"/>
      <c r="AM95" s="266"/>
      <c r="AN95" s="266"/>
      <c r="AO95" s="266"/>
      <c r="AP95" s="267">
        <f>SUM(AP96:AR96)</f>
        <v>28</v>
      </c>
      <c r="AQ95" s="267"/>
      <c r="AR95" s="267"/>
      <c r="AS95" s="267">
        <f>SUM(AS96:AU96)</f>
        <v>10</v>
      </c>
      <c r="AT95" s="267"/>
      <c r="AU95" s="267"/>
      <c r="AV95" s="267">
        <f>AV96</f>
        <v>18</v>
      </c>
      <c r="AW95" s="267"/>
      <c r="AX95" s="267">
        <f>SUM(AX96:AY96)</f>
        <v>18</v>
      </c>
      <c r="AY95" s="267"/>
      <c r="AZ95" s="267">
        <f>SUM(AZ96:BA96)</f>
        <v>0</v>
      </c>
      <c r="BA95" s="267"/>
      <c r="BB95" s="267">
        <f>SUM(BB96:BC96)</f>
        <v>0</v>
      </c>
      <c r="BC95" s="267"/>
      <c r="BD95" s="267">
        <f>SUM(BD96:BD96)</f>
        <v>0</v>
      </c>
      <c r="BE95" s="267"/>
      <c r="BF95" s="267">
        <f>SUM(BF96:BF96)</f>
        <v>0</v>
      </c>
      <c r="BG95" s="267"/>
      <c r="BH95" s="267">
        <f>SUM(BH96:BH96)</f>
        <v>18</v>
      </c>
      <c r="BI95" s="267"/>
      <c r="BJ95" s="267">
        <f>SUM(BJ96:CB96)</f>
        <v>0</v>
      </c>
      <c r="BK95" s="267"/>
    </row>
    <row r="96" spans="1:63" ht="14.25" hidden="1" customHeight="1">
      <c r="A96" s="87" t="s">
        <v>185</v>
      </c>
      <c r="B96" s="403" t="s">
        <v>230</v>
      </c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5"/>
      <c r="AD96" s="264"/>
      <c r="AE96" s="264"/>
      <c r="AF96" s="264"/>
      <c r="AG96" s="363">
        <v>5</v>
      </c>
      <c r="AH96" s="364"/>
      <c r="AI96" s="365"/>
      <c r="AJ96" s="264"/>
      <c r="AK96" s="264"/>
      <c r="AL96" s="264"/>
      <c r="AM96" s="264"/>
      <c r="AN96" s="264"/>
      <c r="AO96" s="264"/>
      <c r="AP96" s="264">
        <f>AS96+AV96</f>
        <v>28</v>
      </c>
      <c r="AQ96" s="264"/>
      <c r="AR96" s="264"/>
      <c r="AS96" s="264">
        <v>10</v>
      </c>
      <c r="AT96" s="264"/>
      <c r="AU96" s="264"/>
      <c r="AV96" s="265">
        <f>AX96+AZ96</f>
        <v>18</v>
      </c>
      <c r="AW96" s="265"/>
      <c r="AX96" s="265">
        <v>18</v>
      </c>
      <c r="AY96" s="265"/>
      <c r="AZ96" s="265">
        <v>0</v>
      </c>
      <c r="BA96" s="265"/>
      <c r="BB96" s="264"/>
      <c r="BC96" s="264"/>
      <c r="BD96" s="352"/>
      <c r="BE96" s="352"/>
      <c r="BF96" s="352"/>
      <c r="BG96" s="352"/>
      <c r="BH96" s="352">
        <v>18</v>
      </c>
      <c r="BI96" s="352"/>
      <c r="BJ96" s="352"/>
      <c r="BK96" s="352"/>
    </row>
    <row r="97" spans="1:82" hidden="1">
      <c r="A97" s="86" t="s">
        <v>139</v>
      </c>
      <c r="B97" s="266" t="s">
        <v>140</v>
      </c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8">
        <v>5</v>
      </c>
      <c r="AE97" s="269"/>
      <c r="AF97" s="270"/>
      <c r="AG97" s="268"/>
      <c r="AH97" s="269"/>
      <c r="AI97" s="270"/>
      <c r="AJ97" s="266"/>
      <c r="AK97" s="266"/>
      <c r="AL97" s="266"/>
      <c r="AM97" s="266"/>
      <c r="AN97" s="266"/>
      <c r="AO97" s="266"/>
      <c r="AP97" s="267">
        <f>SUM(AP98:AR103)</f>
        <v>380</v>
      </c>
      <c r="AQ97" s="267"/>
      <c r="AR97" s="267"/>
      <c r="AS97" s="267">
        <f>SUM(AS98:AU103)</f>
        <v>128</v>
      </c>
      <c r="AT97" s="267"/>
      <c r="AU97" s="267"/>
      <c r="AV97" s="267">
        <f>SUM(AV98:AW103)</f>
        <v>252</v>
      </c>
      <c r="AW97" s="267"/>
      <c r="AX97" s="267">
        <f>SUM(AX98:AY103)</f>
        <v>102</v>
      </c>
      <c r="AY97" s="267"/>
      <c r="AZ97" s="267">
        <f>SUM(AZ98:BA103)</f>
        <v>150</v>
      </c>
      <c r="BA97" s="267"/>
      <c r="BB97" s="267"/>
      <c r="BC97" s="267"/>
      <c r="BD97" s="267">
        <f>SUM(BD98:BD103)</f>
        <v>86</v>
      </c>
      <c r="BE97" s="267"/>
      <c r="BF97" s="267">
        <f t="shared" ref="BF97" si="42">SUM(BF98:BF103)</f>
        <v>84</v>
      </c>
      <c r="BG97" s="267"/>
      <c r="BH97" s="267">
        <f t="shared" ref="BH97" si="43">SUM(BH98:BH103)</f>
        <v>82</v>
      </c>
      <c r="BI97" s="267"/>
      <c r="BJ97" s="267">
        <f t="shared" ref="BJ97" si="44">SUM(BJ98:BJ103)</f>
        <v>0</v>
      </c>
      <c r="BK97" s="267"/>
    </row>
    <row r="98" spans="1:82" hidden="1">
      <c r="A98" s="88" t="s">
        <v>187</v>
      </c>
      <c r="B98" s="263" t="s">
        <v>154</v>
      </c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4"/>
      <c r="AE98" s="264"/>
      <c r="AF98" s="264"/>
      <c r="AG98" s="264">
        <v>5</v>
      </c>
      <c r="AH98" s="264"/>
      <c r="AI98" s="264"/>
      <c r="AJ98" s="341"/>
      <c r="AK98" s="342"/>
      <c r="AL98" s="343"/>
      <c r="AM98" s="264"/>
      <c r="AN98" s="264"/>
      <c r="AO98" s="264"/>
      <c r="AP98" s="264">
        <f>AS98+AV98</f>
        <v>70</v>
      </c>
      <c r="AQ98" s="264"/>
      <c r="AR98" s="264"/>
      <c r="AS98" s="264">
        <v>24</v>
      </c>
      <c r="AT98" s="264"/>
      <c r="AU98" s="264"/>
      <c r="AV98" s="265">
        <f>AX98+AZ98</f>
        <v>46</v>
      </c>
      <c r="AW98" s="265"/>
      <c r="AX98" s="265">
        <v>30</v>
      </c>
      <c r="AY98" s="265"/>
      <c r="AZ98" s="265">
        <v>16</v>
      </c>
      <c r="BA98" s="265"/>
      <c r="BB98" s="383"/>
      <c r="BC98" s="383"/>
      <c r="BD98" s="352"/>
      <c r="BE98" s="352"/>
      <c r="BF98" s="352"/>
      <c r="BG98" s="352"/>
      <c r="BH98" s="352">
        <f>AV98</f>
        <v>46</v>
      </c>
      <c r="BI98" s="352"/>
      <c r="BJ98" s="352"/>
      <c r="BK98" s="352"/>
    </row>
    <row r="99" spans="1:82" hidden="1">
      <c r="A99" s="88" t="s">
        <v>188</v>
      </c>
      <c r="B99" s="263" t="s">
        <v>265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4"/>
      <c r="AE99" s="264"/>
      <c r="AF99" s="264"/>
      <c r="AG99" s="264">
        <v>3</v>
      </c>
      <c r="AH99" s="264"/>
      <c r="AI99" s="264"/>
      <c r="AJ99" s="341"/>
      <c r="AK99" s="342"/>
      <c r="AL99" s="343"/>
      <c r="AM99" s="264"/>
      <c r="AN99" s="264"/>
      <c r="AO99" s="264"/>
      <c r="AP99" s="264">
        <f t="shared" ref="AP99:AP103" si="45">AS99+AV99</f>
        <v>70</v>
      </c>
      <c r="AQ99" s="264"/>
      <c r="AR99" s="264"/>
      <c r="AS99" s="264">
        <v>24</v>
      </c>
      <c r="AT99" s="264"/>
      <c r="AU99" s="264"/>
      <c r="AV99" s="265">
        <f t="shared" ref="AV99:AV103" si="46">AX99+AZ99</f>
        <v>46</v>
      </c>
      <c r="AW99" s="265"/>
      <c r="AX99" s="265">
        <v>36</v>
      </c>
      <c r="AY99" s="265"/>
      <c r="AZ99" s="265">
        <v>10</v>
      </c>
      <c r="BA99" s="265"/>
      <c r="BB99" s="383"/>
      <c r="BC99" s="383"/>
      <c r="BD99" s="352">
        <f>AV99</f>
        <v>46</v>
      </c>
      <c r="BE99" s="352"/>
      <c r="BF99" s="352"/>
      <c r="BG99" s="352"/>
      <c r="BH99" s="352"/>
      <c r="BI99" s="352"/>
      <c r="BJ99" s="352"/>
      <c r="BK99" s="352"/>
    </row>
    <row r="100" spans="1:82" ht="12" hidden="1" customHeight="1">
      <c r="A100" s="88" t="s">
        <v>189</v>
      </c>
      <c r="B100" s="263" t="s">
        <v>231</v>
      </c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4"/>
      <c r="AE100" s="264"/>
      <c r="AF100" s="264"/>
      <c r="AG100" s="264">
        <v>4</v>
      </c>
      <c r="AH100" s="264"/>
      <c r="AI100" s="264"/>
      <c r="AJ100" s="341"/>
      <c r="AK100" s="342"/>
      <c r="AL100" s="343"/>
      <c r="AM100" s="264"/>
      <c r="AN100" s="264"/>
      <c r="AO100" s="264"/>
      <c r="AP100" s="264">
        <f t="shared" si="45"/>
        <v>66</v>
      </c>
      <c r="AQ100" s="264"/>
      <c r="AR100" s="264"/>
      <c r="AS100" s="264">
        <f>AV100/2</f>
        <v>22</v>
      </c>
      <c r="AT100" s="264"/>
      <c r="AU100" s="264"/>
      <c r="AV100" s="265">
        <f t="shared" si="46"/>
        <v>44</v>
      </c>
      <c r="AW100" s="265"/>
      <c r="AX100" s="265">
        <v>0</v>
      </c>
      <c r="AY100" s="265"/>
      <c r="AZ100" s="265">
        <v>44</v>
      </c>
      <c r="BA100" s="265"/>
      <c r="BB100" s="383"/>
      <c r="BC100" s="383"/>
      <c r="BD100" s="352"/>
      <c r="BE100" s="352"/>
      <c r="BF100" s="352">
        <f>AV100</f>
        <v>44</v>
      </c>
      <c r="BG100" s="352"/>
      <c r="BH100" s="352"/>
      <c r="BI100" s="352"/>
      <c r="BJ100" s="352"/>
      <c r="BK100" s="352"/>
    </row>
    <row r="101" spans="1:82" hidden="1">
      <c r="A101" s="87" t="s">
        <v>190</v>
      </c>
      <c r="B101" s="263" t="s">
        <v>164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4"/>
      <c r="AE101" s="264"/>
      <c r="AF101" s="264"/>
      <c r="AG101" s="264">
        <v>5</v>
      </c>
      <c r="AH101" s="264"/>
      <c r="AI101" s="264"/>
      <c r="AJ101" s="341"/>
      <c r="AK101" s="342"/>
      <c r="AL101" s="343"/>
      <c r="AM101" s="264"/>
      <c r="AN101" s="264"/>
      <c r="AO101" s="264"/>
      <c r="AP101" s="264">
        <f t="shared" si="45"/>
        <v>54</v>
      </c>
      <c r="AQ101" s="264"/>
      <c r="AR101" s="264"/>
      <c r="AS101" s="264">
        <f>AV101/2</f>
        <v>18</v>
      </c>
      <c r="AT101" s="264"/>
      <c r="AU101" s="264"/>
      <c r="AV101" s="265">
        <f t="shared" si="46"/>
        <v>36</v>
      </c>
      <c r="AW101" s="265"/>
      <c r="AX101" s="265">
        <v>12</v>
      </c>
      <c r="AY101" s="265"/>
      <c r="AZ101" s="265">
        <v>24</v>
      </c>
      <c r="BA101" s="265"/>
      <c r="BB101" s="383"/>
      <c r="BC101" s="383"/>
      <c r="BD101" s="352"/>
      <c r="BE101" s="352"/>
      <c r="BF101" s="352"/>
      <c r="BG101" s="352"/>
      <c r="BH101" s="352">
        <f>AV101</f>
        <v>36</v>
      </c>
      <c r="BI101" s="352"/>
      <c r="BJ101" s="352"/>
      <c r="BK101" s="352"/>
    </row>
    <row r="102" spans="1:82" hidden="1">
      <c r="A102" s="87" t="s">
        <v>191</v>
      </c>
      <c r="B102" s="263" t="s">
        <v>232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4"/>
      <c r="AE102" s="264"/>
      <c r="AF102" s="264"/>
      <c r="AG102" s="264">
        <v>4</v>
      </c>
      <c r="AH102" s="264"/>
      <c r="AI102" s="264"/>
      <c r="AJ102" s="341"/>
      <c r="AK102" s="342"/>
      <c r="AL102" s="343"/>
      <c r="AM102" s="264"/>
      <c r="AN102" s="264"/>
      <c r="AO102" s="264"/>
      <c r="AP102" s="264">
        <f t="shared" si="45"/>
        <v>60</v>
      </c>
      <c r="AQ102" s="264"/>
      <c r="AR102" s="264"/>
      <c r="AS102" s="264">
        <f>AV102/2</f>
        <v>20</v>
      </c>
      <c r="AT102" s="264"/>
      <c r="AU102" s="264"/>
      <c r="AV102" s="265">
        <f t="shared" si="46"/>
        <v>40</v>
      </c>
      <c r="AW102" s="265"/>
      <c r="AX102" s="265">
        <v>0</v>
      </c>
      <c r="AY102" s="265"/>
      <c r="AZ102" s="265">
        <v>40</v>
      </c>
      <c r="BA102" s="265"/>
      <c r="BB102" s="383"/>
      <c r="BC102" s="383"/>
      <c r="BD102" s="352"/>
      <c r="BE102" s="352"/>
      <c r="BF102" s="352">
        <f>AV102</f>
        <v>40</v>
      </c>
      <c r="BG102" s="352"/>
      <c r="BH102" s="352"/>
      <c r="BI102" s="352"/>
      <c r="BJ102" s="352"/>
      <c r="BK102" s="352"/>
    </row>
    <row r="103" spans="1:82" ht="12.75" hidden="1" customHeight="1">
      <c r="A103" s="87" t="s">
        <v>192</v>
      </c>
      <c r="B103" s="263" t="s">
        <v>233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4"/>
      <c r="AE103" s="264"/>
      <c r="AF103" s="264"/>
      <c r="AG103" s="264">
        <v>3</v>
      </c>
      <c r="AH103" s="264"/>
      <c r="AI103" s="264"/>
      <c r="AJ103" s="341"/>
      <c r="AK103" s="342"/>
      <c r="AL103" s="343"/>
      <c r="AM103" s="264"/>
      <c r="AN103" s="264"/>
      <c r="AO103" s="264"/>
      <c r="AP103" s="264">
        <f t="shared" si="45"/>
        <v>60</v>
      </c>
      <c r="AQ103" s="264"/>
      <c r="AR103" s="264"/>
      <c r="AS103" s="264">
        <f>AV103/2</f>
        <v>20</v>
      </c>
      <c r="AT103" s="264"/>
      <c r="AU103" s="264"/>
      <c r="AV103" s="265">
        <f t="shared" si="46"/>
        <v>40</v>
      </c>
      <c r="AW103" s="265"/>
      <c r="AX103" s="265">
        <v>24</v>
      </c>
      <c r="AY103" s="265"/>
      <c r="AZ103" s="265">
        <v>16</v>
      </c>
      <c r="BA103" s="265"/>
      <c r="BB103" s="383"/>
      <c r="BC103" s="383"/>
      <c r="BD103" s="352">
        <f>AV103</f>
        <v>40</v>
      </c>
      <c r="BE103" s="352"/>
      <c r="BF103" s="352"/>
      <c r="BG103" s="352"/>
      <c r="BH103" s="352"/>
      <c r="BI103" s="352"/>
      <c r="BJ103" s="352"/>
      <c r="BK103" s="352"/>
    </row>
    <row r="104" spans="1:82" ht="9" hidden="1" customHeight="1">
      <c r="A104" s="86" t="s">
        <v>144</v>
      </c>
      <c r="B104" s="266" t="s">
        <v>145</v>
      </c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397">
        <v>5</v>
      </c>
      <c r="AH104" s="397"/>
      <c r="AI104" s="397"/>
      <c r="AJ104" s="397"/>
      <c r="AK104" s="397"/>
      <c r="AL104" s="397"/>
      <c r="AM104" s="266"/>
      <c r="AN104" s="266"/>
      <c r="AO104" s="266"/>
      <c r="AP104" s="267">
        <f>SUM(AP105:AR105)</f>
        <v>20</v>
      </c>
      <c r="AQ104" s="267"/>
      <c r="AR104" s="267"/>
      <c r="AS104" s="267">
        <f>SUM(AS105:AU105)</f>
        <v>6</v>
      </c>
      <c r="AT104" s="267"/>
      <c r="AU104" s="267"/>
      <c r="AV104" s="267">
        <f>SUM(AV105:AW105)</f>
        <v>14</v>
      </c>
      <c r="AW104" s="267"/>
      <c r="AX104" s="267">
        <f>SUM(AX105:AY105)</f>
        <v>14</v>
      </c>
      <c r="AY104" s="267"/>
      <c r="AZ104" s="267">
        <f>SUM(AZ105:BA105)</f>
        <v>0</v>
      </c>
      <c r="BA104" s="267"/>
      <c r="BB104" s="267"/>
      <c r="BC104" s="267"/>
      <c r="BD104" s="267">
        <f t="shared" ref="BD104" si="47">SUM(BD105)</f>
        <v>0</v>
      </c>
      <c r="BE104" s="267"/>
      <c r="BF104" s="267">
        <f t="shared" ref="BF104" si="48">SUM(BF105)</f>
        <v>0</v>
      </c>
      <c r="BG104" s="267"/>
      <c r="BH104" s="267">
        <f>SUM(BH105)</f>
        <v>14</v>
      </c>
      <c r="BI104" s="267"/>
      <c r="BJ104" s="267">
        <f>SUM(BJ105)</f>
        <v>0</v>
      </c>
      <c r="BK104" s="267"/>
    </row>
    <row r="105" spans="1:82" hidden="1">
      <c r="A105" s="87" t="s">
        <v>194</v>
      </c>
      <c r="B105" s="263" t="s">
        <v>246</v>
      </c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4"/>
      <c r="AE105" s="264"/>
      <c r="AF105" s="264"/>
      <c r="AG105" s="363">
        <v>5</v>
      </c>
      <c r="AH105" s="364"/>
      <c r="AI105" s="365"/>
      <c r="AJ105" s="358"/>
      <c r="AK105" s="358"/>
      <c r="AL105" s="358"/>
      <c r="AM105" s="264"/>
      <c r="AN105" s="264"/>
      <c r="AO105" s="264"/>
      <c r="AP105" s="264">
        <f>AS105+AV105</f>
        <v>20</v>
      </c>
      <c r="AQ105" s="264"/>
      <c r="AR105" s="264"/>
      <c r="AS105" s="264">
        <v>6</v>
      </c>
      <c r="AT105" s="264"/>
      <c r="AU105" s="264"/>
      <c r="AV105" s="265">
        <v>14</v>
      </c>
      <c r="AW105" s="265"/>
      <c r="AX105" s="265">
        <v>14</v>
      </c>
      <c r="AY105" s="265"/>
      <c r="AZ105" s="265">
        <v>0</v>
      </c>
      <c r="BA105" s="265"/>
      <c r="BB105" s="383"/>
      <c r="BC105" s="383"/>
      <c r="BD105" s="352"/>
      <c r="BE105" s="352"/>
      <c r="BF105" s="352"/>
      <c r="BG105" s="352"/>
      <c r="BH105" s="352">
        <v>14</v>
      </c>
      <c r="BI105" s="352"/>
      <c r="BJ105" s="352"/>
      <c r="BK105" s="352"/>
    </row>
    <row r="106" spans="1:82" hidden="1">
      <c r="A106" s="87" t="s">
        <v>195</v>
      </c>
      <c r="B106" s="263" t="s">
        <v>234</v>
      </c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4"/>
      <c r="AE106" s="264"/>
      <c r="AF106" s="264"/>
      <c r="AG106" s="363"/>
      <c r="AH106" s="364"/>
      <c r="AI106" s="365"/>
      <c r="AJ106" s="358"/>
      <c r="AK106" s="358"/>
      <c r="AL106" s="358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5"/>
      <c r="AW106" s="265"/>
      <c r="AX106" s="265"/>
      <c r="AY106" s="265"/>
      <c r="AZ106" s="265"/>
      <c r="BA106" s="265"/>
      <c r="BB106" s="383"/>
      <c r="BC106" s="383"/>
      <c r="BD106" s="352"/>
      <c r="BE106" s="352"/>
      <c r="BF106" s="352"/>
      <c r="BG106" s="352"/>
      <c r="BH106" s="352"/>
      <c r="BI106" s="352"/>
      <c r="BJ106" s="352"/>
      <c r="BK106" s="352"/>
    </row>
    <row r="107" spans="1:82" ht="9" hidden="1" customHeight="1">
      <c r="A107" s="86" t="s">
        <v>148</v>
      </c>
      <c r="B107" s="266" t="s">
        <v>149</v>
      </c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397">
        <v>6</v>
      </c>
      <c r="AH107" s="397"/>
      <c r="AI107" s="397"/>
      <c r="AJ107" s="397"/>
      <c r="AK107" s="397"/>
      <c r="AL107" s="397"/>
      <c r="AM107" s="266"/>
      <c r="AN107" s="266"/>
      <c r="AO107" s="266"/>
      <c r="AP107" s="267">
        <f>SUM(AP108)</f>
        <v>20</v>
      </c>
      <c r="AQ107" s="267"/>
      <c r="AR107" s="267"/>
      <c r="AS107" s="267">
        <f>SUM(AS108)</f>
        <v>6</v>
      </c>
      <c r="AT107" s="267"/>
      <c r="AU107" s="267"/>
      <c r="AV107" s="267">
        <f>AV108</f>
        <v>14</v>
      </c>
      <c r="AW107" s="267"/>
      <c r="AX107" s="267">
        <f>AX108</f>
        <v>0</v>
      </c>
      <c r="AY107" s="267"/>
      <c r="AZ107" s="267">
        <f>AZ108</f>
        <v>14</v>
      </c>
      <c r="BA107" s="267"/>
      <c r="BB107" s="267"/>
      <c r="BC107" s="267"/>
      <c r="BD107" s="267">
        <f>BD108</f>
        <v>0</v>
      </c>
      <c r="BE107" s="267"/>
      <c r="BF107" s="267">
        <f>BF108</f>
        <v>0</v>
      </c>
      <c r="BG107" s="267"/>
      <c r="BH107" s="267">
        <f>BH108</f>
        <v>0</v>
      </c>
      <c r="BI107" s="267"/>
      <c r="BJ107" s="267">
        <f>BJ108</f>
        <v>14</v>
      </c>
      <c r="BK107" s="267"/>
    </row>
    <row r="108" spans="1:82" ht="11.25" hidden="1" customHeight="1">
      <c r="A108" s="87" t="s">
        <v>196</v>
      </c>
      <c r="B108" s="263" t="s">
        <v>241</v>
      </c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4"/>
      <c r="AE108" s="264"/>
      <c r="AF108" s="264"/>
      <c r="AG108" s="363">
        <v>6</v>
      </c>
      <c r="AH108" s="364"/>
      <c r="AI108" s="365"/>
      <c r="AJ108" s="358"/>
      <c r="AK108" s="358"/>
      <c r="AL108" s="358"/>
      <c r="AM108" s="264"/>
      <c r="AN108" s="264"/>
      <c r="AO108" s="264"/>
      <c r="AP108" s="264">
        <f>AS108+AV108</f>
        <v>20</v>
      </c>
      <c r="AQ108" s="264"/>
      <c r="AR108" s="264"/>
      <c r="AS108" s="264">
        <v>6</v>
      </c>
      <c r="AT108" s="264"/>
      <c r="AU108" s="264"/>
      <c r="AV108" s="265">
        <f>AX108+AZ108</f>
        <v>14</v>
      </c>
      <c r="AW108" s="265"/>
      <c r="AX108" s="265">
        <v>0</v>
      </c>
      <c r="AY108" s="265"/>
      <c r="AZ108" s="265">
        <v>14</v>
      </c>
      <c r="BA108" s="265"/>
      <c r="BB108" s="383"/>
      <c r="BC108" s="383"/>
      <c r="BD108" s="352"/>
      <c r="BE108" s="352"/>
      <c r="BF108" s="352"/>
      <c r="BG108" s="352"/>
      <c r="BH108" s="352"/>
      <c r="BI108" s="352"/>
      <c r="BJ108" s="352">
        <v>14</v>
      </c>
      <c r="BK108" s="352"/>
    </row>
    <row r="109" spans="1:82" hidden="1">
      <c r="A109" s="86" t="s">
        <v>150</v>
      </c>
      <c r="B109" s="266" t="s">
        <v>151</v>
      </c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397">
        <v>5</v>
      </c>
      <c r="AH109" s="397"/>
      <c r="AI109" s="397"/>
      <c r="AJ109" s="397"/>
      <c r="AK109" s="397"/>
      <c r="AL109" s="397"/>
      <c r="AM109" s="266"/>
      <c r="AN109" s="266"/>
      <c r="AO109" s="266"/>
      <c r="AP109" s="267">
        <f>SUM(AP110:AR112)</f>
        <v>190</v>
      </c>
      <c r="AQ109" s="267"/>
      <c r="AR109" s="267"/>
      <c r="AS109" s="267">
        <f>SUM(AS110:AU112)</f>
        <v>64</v>
      </c>
      <c r="AT109" s="267"/>
      <c r="AU109" s="267"/>
      <c r="AV109" s="267">
        <f>AV110+AV111+AV112</f>
        <v>126</v>
      </c>
      <c r="AW109" s="267"/>
      <c r="AX109" s="267">
        <f>SUM(AX110:AY112)</f>
        <v>60</v>
      </c>
      <c r="AY109" s="267"/>
      <c r="AZ109" s="267">
        <f>SUM(AZ110:BA112)</f>
        <v>46</v>
      </c>
      <c r="BA109" s="267"/>
      <c r="BB109" s="267">
        <f>BB112</f>
        <v>20</v>
      </c>
      <c r="BC109" s="267"/>
      <c r="BD109" s="267">
        <f>SUM(BD110:BD112)</f>
        <v>0</v>
      </c>
      <c r="BE109" s="267"/>
      <c r="BF109" s="267">
        <f>SUM(BF110:BF112)</f>
        <v>0</v>
      </c>
      <c r="BG109" s="267"/>
      <c r="BH109" s="267">
        <f>SUM(BH110:BH112)</f>
        <v>56</v>
      </c>
      <c r="BI109" s="267"/>
      <c r="BJ109" s="267">
        <f>SUM(BJ110:BJ112)</f>
        <v>70</v>
      </c>
      <c r="BK109" s="267"/>
    </row>
    <row r="110" spans="1:82" hidden="1">
      <c r="A110" s="87" t="s">
        <v>198</v>
      </c>
      <c r="B110" s="263" t="s">
        <v>235</v>
      </c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4"/>
      <c r="AE110" s="264"/>
      <c r="AF110" s="264"/>
      <c r="AG110" s="363">
        <v>5</v>
      </c>
      <c r="AH110" s="364"/>
      <c r="AI110" s="365"/>
      <c r="AJ110" s="264"/>
      <c r="AK110" s="264"/>
      <c r="AL110" s="264"/>
      <c r="AM110" s="264"/>
      <c r="AN110" s="264"/>
      <c r="AO110" s="264"/>
      <c r="AP110" s="264">
        <f>AS110+AV110</f>
        <v>48</v>
      </c>
      <c r="AQ110" s="264"/>
      <c r="AR110" s="264"/>
      <c r="AS110" s="264">
        <v>16</v>
      </c>
      <c r="AT110" s="264"/>
      <c r="AU110" s="264"/>
      <c r="AV110" s="265">
        <v>32</v>
      </c>
      <c r="AW110" s="265"/>
      <c r="AX110" s="265">
        <v>20</v>
      </c>
      <c r="AY110" s="265"/>
      <c r="AZ110" s="265">
        <v>12</v>
      </c>
      <c r="BA110" s="265"/>
      <c r="BB110" s="383"/>
      <c r="BC110" s="383"/>
      <c r="BD110" s="352"/>
      <c r="BE110" s="352"/>
      <c r="BF110" s="352"/>
      <c r="BG110" s="352"/>
      <c r="BH110" s="352">
        <v>32</v>
      </c>
      <c r="BI110" s="352"/>
      <c r="BJ110" s="352"/>
      <c r="BK110" s="352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</row>
    <row r="111" spans="1:82" hidden="1">
      <c r="A111" s="87" t="s">
        <v>199</v>
      </c>
      <c r="B111" s="263" t="s">
        <v>245</v>
      </c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4"/>
      <c r="AE111" s="264"/>
      <c r="AF111" s="264"/>
      <c r="AG111" s="363">
        <v>5</v>
      </c>
      <c r="AH111" s="364"/>
      <c r="AI111" s="365"/>
      <c r="AJ111" s="264"/>
      <c r="AK111" s="264"/>
      <c r="AL111" s="264"/>
      <c r="AM111" s="264"/>
      <c r="AN111" s="264"/>
      <c r="AO111" s="264"/>
      <c r="AP111" s="264">
        <f t="shared" ref="AP111:AP112" si="49">AS111+AV111</f>
        <v>36</v>
      </c>
      <c r="AQ111" s="264"/>
      <c r="AR111" s="264"/>
      <c r="AS111" s="264">
        <v>12</v>
      </c>
      <c r="AT111" s="264"/>
      <c r="AU111" s="264"/>
      <c r="AV111" s="265">
        <v>24</v>
      </c>
      <c r="AW111" s="265"/>
      <c r="AX111" s="265"/>
      <c r="AY111" s="265"/>
      <c r="AZ111" s="265">
        <v>24</v>
      </c>
      <c r="BA111" s="265"/>
      <c r="BB111" s="383"/>
      <c r="BC111" s="383"/>
      <c r="BD111" s="352"/>
      <c r="BE111" s="352"/>
      <c r="BF111" s="352"/>
      <c r="BG111" s="352"/>
      <c r="BH111" s="352">
        <v>24</v>
      </c>
      <c r="BI111" s="352"/>
      <c r="BJ111" s="352"/>
      <c r="BK111" s="352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</row>
    <row r="112" spans="1:82" hidden="1">
      <c r="A112" s="87" t="s">
        <v>200</v>
      </c>
      <c r="B112" s="263" t="s">
        <v>170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4"/>
      <c r="AE112" s="264"/>
      <c r="AF112" s="264"/>
      <c r="AG112" s="363"/>
      <c r="AH112" s="364"/>
      <c r="AI112" s="365"/>
      <c r="AJ112" s="264"/>
      <c r="AK112" s="264"/>
      <c r="AL112" s="264"/>
      <c r="AM112" s="264">
        <v>6</v>
      </c>
      <c r="AN112" s="264"/>
      <c r="AO112" s="264"/>
      <c r="AP112" s="264">
        <f t="shared" si="49"/>
        <v>106</v>
      </c>
      <c r="AQ112" s="264"/>
      <c r="AR112" s="264"/>
      <c r="AS112" s="264">
        <v>36</v>
      </c>
      <c r="AT112" s="264"/>
      <c r="AU112" s="264"/>
      <c r="AV112" s="265">
        <v>70</v>
      </c>
      <c r="AW112" s="265"/>
      <c r="AX112" s="265">
        <v>40</v>
      </c>
      <c r="AY112" s="265"/>
      <c r="AZ112" s="265">
        <v>10</v>
      </c>
      <c r="BA112" s="265"/>
      <c r="BB112" s="265">
        <v>20</v>
      </c>
      <c r="BC112" s="265"/>
      <c r="BD112" s="352"/>
      <c r="BE112" s="352"/>
      <c r="BF112" s="352"/>
      <c r="BG112" s="352"/>
      <c r="BH112" s="352"/>
      <c r="BI112" s="352"/>
      <c r="BJ112" s="352">
        <v>70</v>
      </c>
      <c r="BK112" s="352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</row>
    <row r="113" spans="1:64" ht="14.25" customHeight="1" thickBot="1">
      <c r="A113" s="231"/>
      <c r="B113" s="517" t="s">
        <v>93</v>
      </c>
      <c r="C113" s="518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9"/>
      <c r="AD113" s="520"/>
      <c r="AE113" s="520"/>
      <c r="AF113" s="520"/>
      <c r="AG113" s="521"/>
      <c r="AH113" s="522"/>
      <c r="AI113" s="523"/>
      <c r="AJ113" s="520"/>
      <c r="AK113" s="520"/>
      <c r="AL113" s="520"/>
      <c r="AM113" s="520"/>
      <c r="AN113" s="520"/>
      <c r="AO113" s="520"/>
      <c r="AP113" s="524">
        <f>AP28</f>
        <v>3402</v>
      </c>
      <c r="AQ113" s="525"/>
      <c r="AR113" s="526"/>
      <c r="AS113" s="524">
        <f>AS28</f>
        <v>1134</v>
      </c>
      <c r="AT113" s="525"/>
      <c r="AU113" s="526"/>
      <c r="AV113" s="524">
        <f>AV28</f>
        <v>2268</v>
      </c>
      <c r="AW113" s="526"/>
      <c r="AX113" s="367">
        <v>960</v>
      </c>
      <c r="AY113" s="368"/>
      <c r="AZ113" s="367">
        <v>1248</v>
      </c>
      <c r="BA113" s="368"/>
      <c r="BB113" s="367">
        <v>60</v>
      </c>
      <c r="BC113" s="368"/>
      <c r="BD113" s="367">
        <v>612</v>
      </c>
      <c r="BE113" s="368"/>
      <c r="BF113" s="367">
        <v>684</v>
      </c>
      <c r="BG113" s="368"/>
      <c r="BH113" s="367">
        <v>612</v>
      </c>
      <c r="BI113" s="368"/>
      <c r="BJ113" s="367">
        <v>360</v>
      </c>
      <c r="BK113" s="368"/>
    </row>
    <row r="114" spans="1:64" ht="10.5" customHeight="1">
      <c r="A114" s="110" t="s">
        <v>210</v>
      </c>
      <c r="B114" s="508" t="s">
        <v>211</v>
      </c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  <c r="Q114" s="509"/>
      <c r="R114" s="509"/>
      <c r="S114" s="509"/>
      <c r="T114" s="509"/>
      <c r="U114" s="509"/>
      <c r="V114" s="509"/>
      <c r="W114" s="509"/>
      <c r="X114" s="509"/>
      <c r="Y114" s="509"/>
      <c r="Z114" s="509"/>
      <c r="AA114" s="509"/>
      <c r="AB114" s="509"/>
      <c r="AC114" s="510"/>
      <c r="AD114" s="511"/>
      <c r="AE114" s="511"/>
      <c r="AF114" s="511"/>
      <c r="AG114" s="512"/>
      <c r="AH114" s="513"/>
      <c r="AI114" s="514"/>
      <c r="AJ114" s="515"/>
      <c r="AK114" s="515"/>
      <c r="AL114" s="515"/>
      <c r="AM114" s="515"/>
      <c r="AN114" s="515"/>
      <c r="AO114" s="515"/>
      <c r="AP114" s="506" t="s">
        <v>258</v>
      </c>
      <c r="AQ114" s="516"/>
      <c r="AR114" s="507"/>
      <c r="AS114" s="502"/>
      <c r="AT114" s="505"/>
      <c r="AU114" s="503"/>
      <c r="AV114" s="506">
        <v>144</v>
      </c>
      <c r="AW114" s="507"/>
      <c r="AX114" s="502"/>
      <c r="AY114" s="503"/>
      <c r="AZ114" s="502"/>
      <c r="BA114" s="503"/>
      <c r="BB114" s="502"/>
      <c r="BC114" s="503"/>
      <c r="BD114" s="502"/>
      <c r="BE114" s="503"/>
      <c r="BF114" s="502"/>
      <c r="BG114" s="503"/>
      <c r="BH114" s="502"/>
      <c r="BI114" s="503"/>
      <c r="BJ114" s="502"/>
      <c r="BK114" s="504"/>
    </row>
    <row r="115" spans="1:64" ht="10.5" customHeight="1">
      <c r="A115" s="111"/>
      <c r="B115" s="203" t="s">
        <v>249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5"/>
      <c r="AD115" s="349"/>
      <c r="AE115" s="350"/>
      <c r="AF115" s="351"/>
      <c r="AG115" s="349"/>
      <c r="AH115" s="350"/>
      <c r="AI115" s="351"/>
      <c r="AJ115" s="341"/>
      <c r="AK115" s="342"/>
      <c r="AL115" s="343"/>
      <c r="AM115" s="341"/>
      <c r="AN115" s="342"/>
      <c r="AO115" s="343"/>
      <c r="AP115" s="349" t="s">
        <v>303</v>
      </c>
      <c r="AQ115" s="350"/>
      <c r="AR115" s="351"/>
      <c r="AS115" s="341"/>
      <c r="AT115" s="342"/>
      <c r="AU115" s="343"/>
      <c r="AV115" s="349">
        <v>36</v>
      </c>
      <c r="AW115" s="351"/>
      <c r="AX115" s="341"/>
      <c r="AY115" s="343"/>
      <c r="AZ115" s="341"/>
      <c r="BA115" s="343"/>
      <c r="BB115" s="341"/>
      <c r="BC115" s="343"/>
      <c r="BD115" s="341"/>
      <c r="BE115" s="343"/>
      <c r="BF115" s="341" t="s">
        <v>303</v>
      </c>
      <c r="BG115" s="343"/>
      <c r="BH115" s="341"/>
      <c r="BI115" s="343"/>
      <c r="BJ115" s="341"/>
      <c r="BK115" s="478"/>
    </row>
    <row r="116" spans="1:64" ht="23.25" customHeight="1">
      <c r="A116" s="111"/>
      <c r="B116" s="479" t="s">
        <v>248</v>
      </c>
      <c r="C116" s="480"/>
      <c r="D116" s="480"/>
      <c r="E116" s="480"/>
      <c r="F116" s="480"/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1"/>
      <c r="AD116" s="349"/>
      <c r="AE116" s="350"/>
      <c r="AF116" s="351"/>
      <c r="AG116" s="349"/>
      <c r="AH116" s="350"/>
      <c r="AI116" s="351"/>
      <c r="AJ116" s="341"/>
      <c r="AK116" s="342"/>
      <c r="AL116" s="343"/>
      <c r="AM116" s="341"/>
      <c r="AN116" s="342"/>
      <c r="AO116" s="343"/>
      <c r="AP116" s="349" t="s">
        <v>303</v>
      </c>
      <c r="AQ116" s="350"/>
      <c r="AR116" s="351"/>
      <c r="AS116" s="341"/>
      <c r="AT116" s="342"/>
      <c r="AU116" s="343"/>
      <c r="AV116" s="349">
        <v>36</v>
      </c>
      <c r="AW116" s="351"/>
      <c r="AX116" s="341"/>
      <c r="AY116" s="343"/>
      <c r="AZ116" s="341"/>
      <c r="BA116" s="343"/>
      <c r="BB116" s="341"/>
      <c r="BC116" s="343"/>
      <c r="BD116" s="341"/>
      <c r="BE116" s="343"/>
      <c r="BF116" s="341" t="s">
        <v>303</v>
      </c>
      <c r="BG116" s="343"/>
      <c r="BH116" s="341"/>
      <c r="BI116" s="343"/>
      <c r="BJ116" s="341"/>
      <c r="BK116" s="478"/>
    </row>
    <row r="117" spans="1:64" ht="10.5" customHeight="1">
      <c r="A117" s="249" t="s">
        <v>305</v>
      </c>
      <c r="B117" s="499" t="s">
        <v>213</v>
      </c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  <c r="Y117" s="500"/>
      <c r="Z117" s="500"/>
      <c r="AA117" s="500"/>
      <c r="AB117" s="500"/>
      <c r="AC117" s="501"/>
      <c r="AD117" s="349"/>
      <c r="AE117" s="350"/>
      <c r="AF117" s="351"/>
      <c r="AG117" s="349"/>
      <c r="AH117" s="350"/>
      <c r="AI117" s="351"/>
      <c r="AJ117" s="341"/>
      <c r="AK117" s="342"/>
      <c r="AL117" s="343"/>
      <c r="AM117" s="341"/>
      <c r="AN117" s="342"/>
      <c r="AO117" s="343"/>
      <c r="AP117" s="349" t="s">
        <v>247</v>
      </c>
      <c r="AQ117" s="350"/>
      <c r="AR117" s="351"/>
      <c r="AS117" s="341"/>
      <c r="AT117" s="342"/>
      <c r="AU117" s="343"/>
      <c r="AV117" s="349">
        <v>72</v>
      </c>
      <c r="AW117" s="351"/>
      <c r="AX117" s="341"/>
      <c r="AY117" s="343"/>
      <c r="AZ117" s="341"/>
      <c r="BA117" s="343"/>
      <c r="BB117" s="341"/>
      <c r="BC117" s="343"/>
      <c r="BD117" s="341"/>
      <c r="BE117" s="343"/>
      <c r="BF117" s="341"/>
      <c r="BG117" s="343"/>
      <c r="BH117" s="341" t="s">
        <v>247</v>
      </c>
      <c r="BI117" s="478"/>
      <c r="BJ117" s="341"/>
      <c r="BK117" s="478"/>
    </row>
    <row r="118" spans="1:64" ht="12.75" customHeight="1">
      <c r="A118" s="249" t="s">
        <v>212</v>
      </c>
      <c r="B118" s="499" t="s">
        <v>213</v>
      </c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  <c r="Y118" s="500"/>
      <c r="Z118" s="500"/>
      <c r="AA118" s="500"/>
      <c r="AB118" s="500"/>
      <c r="AC118" s="501"/>
      <c r="AD118" s="383"/>
      <c r="AE118" s="383"/>
      <c r="AF118" s="383"/>
      <c r="AG118" s="349"/>
      <c r="AH118" s="350"/>
      <c r="AI118" s="351"/>
      <c r="AJ118" s="264"/>
      <c r="AK118" s="264"/>
      <c r="AL118" s="264"/>
      <c r="AM118" s="264"/>
      <c r="AN118" s="264"/>
      <c r="AO118" s="264"/>
      <c r="AP118" s="341" t="s">
        <v>247</v>
      </c>
      <c r="AQ118" s="342"/>
      <c r="AR118" s="343"/>
      <c r="AS118" s="341"/>
      <c r="AT118" s="342"/>
      <c r="AU118" s="343"/>
      <c r="AV118" s="341">
        <v>72</v>
      </c>
      <c r="AW118" s="343"/>
      <c r="AX118" s="341"/>
      <c r="AY118" s="343"/>
      <c r="AZ118" s="341"/>
      <c r="BA118" s="343"/>
      <c r="BB118" s="341"/>
      <c r="BC118" s="343"/>
      <c r="BD118" s="341"/>
      <c r="BE118" s="343"/>
      <c r="BF118" s="341"/>
      <c r="BG118" s="343"/>
      <c r="BH118" s="341"/>
      <c r="BI118" s="478"/>
      <c r="BJ118" s="341" t="s">
        <v>247</v>
      </c>
      <c r="BK118" s="478"/>
    </row>
    <row r="119" spans="1:64" ht="10.5" customHeight="1">
      <c r="A119" s="111" t="s">
        <v>214</v>
      </c>
      <c r="B119" s="499" t="s">
        <v>215</v>
      </c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  <c r="Y119" s="500"/>
      <c r="Z119" s="500"/>
      <c r="AA119" s="500"/>
      <c r="AB119" s="500"/>
      <c r="AC119" s="501"/>
      <c r="AD119" s="383"/>
      <c r="AE119" s="383"/>
      <c r="AF119" s="383"/>
      <c r="AG119" s="349"/>
      <c r="AH119" s="350"/>
      <c r="AI119" s="351"/>
      <c r="AJ119" s="264"/>
      <c r="AK119" s="264"/>
      <c r="AL119" s="264"/>
      <c r="AM119" s="264"/>
      <c r="AN119" s="264"/>
      <c r="AO119" s="264"/>
      <c r="AP119" s="383" t="s">
        <v>257</v>
      </c>
      <c r="AQ119" s="383"/>
      <c r="AR119" s="383"/>
      <c r="AS119" s="341"/>
      <c r="AT119" s="342"/>
      <c r="AU119" s="343"/>
      <c r="AV119" s="341">
        <v>144</v>
      </c>
      <c r="AW119" s="343"/>
      <c r="AX119" s="341"/>
      <c r="AY119" s="343"/>
      <c r="AZ119" s="341"/>
      <c r="BA119" s="343"/>
      <c r="BB119" s="341"/>
      <c r="BC119" s="343"/>
      <c r="BD119" s="341"/>
      <c r="BE119" s="343"/>
      <c r="BF119" s="341"/>
      <c r="BG119" s="343"/>
      <c r="BH119" s="341"/>
      <c r="BI119" s="343"/>
      <c r="BJ119" s="341" t="s">
        <v>257</v>
      </c>
      <c r="BK119" s="478"/>
    </row>
    <row r="120" spans="1:64" ht="10.5" customHeight="1">
      <c r="A120" s="111" t="s">
        <v>217</v>
      </c>
      <c r="B120" s="499" t="s">
        <v>218</v>
      </c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  <c r="Y120" s="500"/>
      <c r="Z120" s="500"/>
      <c r="AA120" s="500"/>
      <c r="AB120" s="500"/>
      <c r="AC120" s="501"/>
      <c r="AD120" s="383"/>
      <c r="AE120" s="383"/>
      <c r="AF120" s="383"/>
      <c r="AG120" s="349"/>
      <c r="AH120" s="350"/>
      <c r="AI120" s="351"/>
      <c r="AJ120" s="264"/>
      <c r="AK120" s="264"/>
      <c r="AL120" s="264"/>
      <c r="AM120" s="264"/>
      <c r="AN120" s="264"/>
      <c r="AO120" s="264"/>
      <c r="AP120" s="349" t="s">
        <v>226</v>
      </c>
      <c r="AQ120" s="350"/>
      <c r="AR120" s="351"/>
      <c r="AS120" s="341"/>
      <c r="AT120" s="342"/>
      <c r="AU120" s="343"/>
      <c r="AV120" s="341">
        <v>216</v>
      </c>
      <c r="AW120" s="343"/>
      <c r="AX120" s="341"/>
      <c r="AY120" s="343"/>
      <c r="AZ120" s="341"/>
      <c r="BA120" s="343"/>
      <c r="BB120" s="341"/>
      <c r="BC120" s="343"/>
      <c r="BD120" s="341"/>
      <c r="BE120" s="343"/>
      <c r="BF120" s="341"/>
      <c r="BG120" s="343"/>
      <c r="BH120" s="341"/>
      <c r="BI120" s="343"/>
      <c r="BJ120" s="264"/>
      <c r="BK120" s="498"/>
    </row>
    <row r="121" spans="1:64" ht="10.5" customHeight="1">
      <c r="A121" s="111" t="s">
        <v>219</v>
      </c>
      <c r="B121" s="499" t="s">
        <v>220</v>
      </c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  <c r="Y121" s="500"/>
      <c r="Z121" s="500"/>
      <c r="AA121" s="500"/>
      <c r="AB121" s="500"/>
      <c r="AC121" s="501"/>
      <c r="AD121" s="383"/>
      <c r="AE121" s="383"/>
      <c r="AF121" s="383"/>
      <c r="AG121" s="349"/>
      <c r="AH121" s="350"/>
      <c r="AI121" s="351"/>
      <c r="AJ121" s="264"/>
      <c r="AK121" s="264"/>
      <c r="AL121" s="264"/>
      <c r="AM121" s="264"/>
      <c r="AN121" s="264"/>
      <c r="AO121" s="264"/>
      <c r="AP121" s="349" t="s">
        <v>221</v>
      </c>
      <c r="AQ121" s="350"/>
      <c r="AR121" s="351"/>
      <c r="AS121" s="341"/>
      <c r="AT121" s="342"/>
      <c r="AU121" s="343"/>
      <c r="AV121" s="341">
        <v>432</v>
      </c>
      <c r="AW121" s="343"/>
      <c r="AX121" s="341"/>
      <c r="AY121" s="343"/>
      <c r="AZ121" s="341"/>
      <c r="BA121" s="343"/>
      <c r="BB121" s="341"/>
      <c r="BC121" s="343"/>
      <c r="BD121" s="341"/>
      <c r="BE121" s="343"/>
      <c r="BF121" s="341"/>
      <c r="BG121" s="343"/>
      <c r="BH121" s="341"/>
      <c r="BI121" s="343"/>
      <c r="BJ121" s="341" t="s">
        <v>258</v>
      </c>
      <c r="BK121" s="478"/>
    </row>
    <row r="122" spans="1:64" ht="10.5" customHeight="1">
      <c r="A122" s="112" t="s">
        <v>222</v>
      </c>
      <c r="B122" s="495" t="s">
        <v>223</v>
      </c>
      <c r="C122" s="496"/>
      <c r="D122" s="496"/>
      <c r="E122" s="496"/>
      <c r="F122" s="496"/>
      <c r="G122" s="496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  <c r="R122" s="496"/>
      <c r="S122" s="496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7"/>
      <c r="AD122" s="383"/>
      <c r="AE122" s="383"/>
      <c r="AF122" s="383"/>
      <c r="AG122" s="349"/>
      <c r="AH122" s="350"/>
      <c r="AI122" s="351"/>
      <c r="AJ122" s="264"/>
      <c r="AK122" s="264"/>
      <c r="AL122" s="264"/>
      <c r="AM122" s="264"/>
      <c r="AN122" s="264"/>
      <c r="AO122" s="264"/>
      <c r="AP122" s="349" t="s">
        <v>216</v>
      </c>
      <c r="AQ122" s="350"/>
      <c r="AR122" s="351"/>
      <c r="AS122" s="341"/>
      <c r="AT122" s="342"/>
      <c r="AU122" s="343"/>
      <c r="AV122" s="341">
        <v>288</v>
      </c>
      <c r="AW122" s="343"/>
      <c r="AX122" s="341"/>
      <c r="AY122" s="343"/>
      <c r="AZ122" s="341"/>
      <c r="BA122" s="343"/>
      <c r="BB122" s="341"/>
      <c r="BC122" s="343"/>
      <c r="BD122" s="341"/>
      <c r="BE122" s="343"/>
      <c r="BF122" s="341"/>
      <c r="BG122" s="343"/>
      <c r="BH122" s="341"/>
      <c r="BI122" s="343"/>
      <c r="BJ122" s="341"/>
      <c r="BK122" s="478"/>
    </row>
    <row r="123" spans="1:64" ht="10.5" customHeight="1" thickBot="1">
      <c r="A123" s="113" t="s">
        <v>224</v>
      </c>
      <c r="B123" s="487" t="s">
        <v>225</v>
      </c>
      <c r="C123" s="488"/>
      <c r="D123" s="488"/>
      <c r="E123" s="488"/>
      <c r="F123" s="488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488"/>
      <c r="Z123" s="488"/>
      <c r="AA123" s="488"/>
      <c r="AB123" s="488"/>
      <c r="AC123" s="489"/>
      <c r="AD123" s="490"/>
      <c r="AE123" s="490"/>
      <c r="AF123" s="490"/>
      <c r="AG123" s="491"/>
      <c r="AH123" s="492"/>
      <c r="AI123" s="493"/>
      <c r="AJ123" s="494"/>
      <c r="AK123" s="494"/>
      <c r="AL123" s="494"/>
      <c r="AM123" s="494"/>
      <c r="AN123" s="494"/>
      <c r="AO123" s="494"/>
      <c r="AP123" s="491" t="s">
        <v>227</v>
      </c>
      <c r="AQ123" s="492"/>
      <c r="AR123" s="493"/>
      <c r="AS123" s="483"/>
      <c r="AT123" s="486"/>
      <c r="AU123" s="484"/>
      <c r="AV123" s="483">
        <v>72</v>
      </c>
      <c r="AW123" s="484"/>
      <c r="AX123" s="483"/>
      <c r="AY123" s="484"/>
      <c r="AZ123" s="483"/>
      <c r="BA123" s="484"/>
      <c r="BB123" s="483"/>
      <c r="BC123" s="484"/>
      <c r="BD123" s="483"/>
      <c r="BE123" s="484"/>
      <c r="BF123" s="483"/>
      <c r="BG123" s="484"/>
      <c r="BH123" s="483"/>
      <c r="BI123" s="484"/>
      <c r="BJ123" s="483"/>
      <c r="BK123" s="485"/>
    </row>
    <row r="124" spans="1:64" ht="11.25">
      <c r="A124" s="253" t="s">
        <v>294</v>
      </c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5"/>
      <c r="BD124" s="439">
        <f>BD28</f>
        <v>612</v>
      </c>
      <c r="BE124" s="439"/>
      <c r="BF124" s="439">
        <f t="shared" ref="BF124" si="50">BF28</f>
        <v>684</v>
      </c>
      <c r="BG124" s="439"/>
      <c r="BH124" s="439">
        <f t="shared" ref="BH124" si="51">BH28</f>
        <v>612</v>
      </c>
      <c r="BI124" s="439"/>
      <c r="BJ124" s="439">
        <f t="shared" ref="BJ124" si="52">BJ28</f>
        <v>360</v>
      </c>
      <c r="BK124" s="439"/>
      <c r="BL124" s="96"/>
    </row>
    <row r="125" spans="1:64" ht="12" thickBot="1">
      <c r="A125" s="250" t="s">
        <v>293</v>
      </c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2"/>
      <c r="BD125" s="438">
        <f>BD124/17</f>
        <v>36</v>
      </c>
      <c r="BE125" s="438"/>
      <c r="BF125" s="438">
        <f>BF124/19</f>
        <v>36</v>
      </c>
      <c r="BG125" s="438"/>
      <c r="BH125" s="438">
        <f>BH124/17</f>
        <v>36</v>
      </c>
      <c r="BI125" s="438"/>
      <c r="BJ125" s="438">
        <f>BJ124/10</f>
        <v>36</v>
      </c>
      <c r="BK125" s="438"/>
    </row>
    <row r="126" spans="1:64" ht="12.75">
      <c r="A126" s="291" t="s">
        <v>259</v>
      </c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3"/>
      <c r="AX126" s="307" t="s">
        <v>251</v>
      </c>
      <c r="AY126" s="307"/>
      <c r="AZ126" s="307"/>
      <c r="BA126" s="307"/>
      <c r="BB126" s="307"/>
      <c r="BC126" s="307"/>
      <c r="BD126" s="314">
        <f>BD124</f>
        <v>612</v>
      </c>
      <c r="BE126" s="314"/>
      <c r="BF126" s="314">
        <f t="shared" ref="BF126" si="53">BF124</f>
        <v>684</v>
      </c>
      <c r="BG126" s="314"/>
      <c r="BH126" s="314">
        <f t="shared" ref="BH126" si="54">BH124</f>
        <v>612</v>
      </c>
      <c r="BI126" s="314"/>
      <c r="BJ126" s="314">
        <f t="shared" ref="BJ126" si="55">BJ124</f>
        <v>360</v>
      </c>
      <c r="BK126" s="317"/>
    </row>
    <row r="127" spans="1:64" ht="12.75">
      <c r="A127" s="294" t="s">
        <v>260</v>
      </c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5"/>
      <c r="AS127" s="295"/>
      <c r="AT127" s="295"/>
      <c r="AU127" s="295"/>
      <c r="AV127" s="295"/>
      <c r="AW127" s="296"/>
      <c r="AX127" s="308" t="s">
        <v>252</v>
      </c>
      <c r="AY127" s="308"/>
      <c r="AZ127" s="308"/>
      <c r="BA127" s="308"/>
      <c r="BB127" s="308"/>
      <c r="BC127" s="308"/>
      <c r="BD127" s="315"/>
      <c r="BE127" s="315"/>
      <c r="BF127" s="315">
        <v>72</v>
      </c>
      <c r="BG127" s="315"/>
      <c r="BH127" s="315"/>
      <c r="BI127" s="315"/>
      <c r="BJ127" s="315"/>
      <c r="BK127" s="318"/>
    </row>
    <row r="128" spans="1:64" ht="12.75">
      <c r="A128" s="297" t="s">
        <v>261</v>
      </c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9"/>
      <c r="AX128" s="308" t="s">
        <v>253</v>
      </c>
      <c r="AY128" s="308"/>
      <c r="AZ128" s="308"/>
      <c r="BA128" s="308"/>
      <c r="BB128" s="308"/>
      <c r="BC128" s="308"/>
      <c r="BD128" s="316"/>
      <c r="BE128" s="316"/>
      <c r="BF128" s="316"/>
      <c r="BG128" s="316"/>
      <c r="BH128" s="316">
        <v>72</v>
      </c>
      <c r="BI128" s="316"/>
      <c r="BJ128" s="316">
        <v>72</v>
      </c>
      <c r="BK128" s="319"/>
    </row>
    <row r="129" spans="1:63" ht="12.75">
      <c r="A129" s="300" t="s">
        <v>262</v>
      </c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9"/>
      <c r="AX129" s="308" t="s">
        <v>254</v>
      </c>
      <c r="AY129" s="308"/>
      <c r="AZ129" s="308"/>
      <c r="BA129" s="308"/>
      <c r="BB129" s="308"/>
      <c r="BC129" s="308"/>
      <c r="BD129" s="316"/>
      <c r="BE129" s="316"/>
      <c r="BF129" s="316"/>
      <c r="BG129" s="316"/>
      <c r="BH129" s="316"/>
      <c r="BI129" s="316"/>
      <c r="BJ129" s="316">
        <v>144</v>
      </c>
      <c r="BK129" s="319"/>
    </row>
    <row r="130" spans="1:63" ht="12.75">
      <c r="A130" s="300" t="s">
        <v>263</v>
      </c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9"/>
      <c r="AX130" s="308" t="s">
        <v>281</v>
      </c>
      <c r="AY130" s="308"/>
      <c r="AZ130" s="308"/>
      <c r="BA130" s="308"/>
      <c r="BB130" s="308"/>
      <c r="BC130" s="308"/>
      <c r="BD130" s="301">
        <v>11</v>
      </c>
      <c r="BE130" s="301"/>
      <c r="BF130" s="301">
        <v>11</v>
      </c>
      <c r="BG130" s="301"/>
      <c r="BH130" s="301">
        <v>12</v>
      </c>
      <c r="BI130" s="301"/>
      <c r="BJ130" s="301">
        <v>6</v>
      </c>
      <c r="BK130" s="312"/>
    </row>
    <row r="131" spans="1:63" ht="12.75">
      <c r="A131" s="300" t="s">
        <v>264</v>
      </c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308" t="s">
        <v>283</v>
      </c>
      <c r="AY131" s="308"/>
      <c r="AZ131" s="308"/>
      <c r="BA131" s="308"/>
      <c r="BB131" s="308"/>
      <c r="BC131" s="308"/>
      <c r="BD131" s="301">
        <v>0</v>
      </c>
      <c r="BE131" s="301"/>
      <c r="BF131" s="301">
        <v>0</v>
      </c>
      <c r="BG131" s="301"/>
      <c r="BH131" s="301">
        <v>0</v>
      </c>
      <c r="BI131" s="301"/>
      <c r="BJ131" s="301">
        <v>0</v>
      </c>
      <c r="BK131" s="312"/>
    </row>
    <row r="132" spans="1:63" ht="11.25">
      <c r="A132" s="462"/>
      <c r="B132" s="320"/>
      <c r="C132" s="320"/>
      <c r="D132" s="320"/>
      <c r="E132" s="320"/>
      <c r="F132" s="320"/>
      <c r="G132" s="320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463"/>
      <c r="AX132" s="308" t="s">
        <v>255</v>
      </c>
      <c r="AY132" s="308"/>
      <c r="AZ132" s="308"/>
      <c r="BA132" s="308"/>
      <c r="BB132" s="308"/>
      <c r="BC132" s="308"/>
      <c r="BD132" s="301">
        <v>0</v>
      </c>
      <c r="BE132" s="301"/>
      <c r="BF132" s="302">
        <v>3</v>
      </c>
      <c r="BG132" s="301"/>
      <c r="BH132" s="301">
        <v>3</v>
      </c>
      <c r="BI132" s="301"/>
      <c r="BJ132" s="301">
        <v>2</v>
      </c>
      <c r="BK132" s="312"/>
    </row>
    <row r="133" spans="1:63" ht="13.5" thickBot="1">
      <c r="A133" s="464"/>
      <c r="B133" s="465"/>
      <c r="C133" s="465"/>
      <c r="D133" s="465"/>
      <c r="E133" s="465"/>
      <c r="F133" s="465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 s="465"/>
      <c r="R133" s="465"/>
      <c r="S133" s="465"/>
      <c r="T133" s="465"/>
      <c r="U133" s="465"/>
      <c r="V133" s="465"/>
      <c r="W133" s="465"/>
      <c r="X133" s="465"/>
      <c r="Y133" s="465"/>
      <c r="Z133" s="465"/>
      <c r="AA133" s="465"/>
      <c r="AB133" s="465"/>
      <c r="AC133" s="465"/>
      <c r="AD133" s="465"/>
      <c r="AE133" s="465"/>
      <c r="AF133" s="465"/>
      <c r="AG133" s="465"/>
      <c r="AH133" s="465"/>
      <c r="AI133" s="465"/>
      <c r="AJ133" s="465"/>
      <c r="AK133" s="465"/>
      <c r="AL133" s="465"/>
      <c r="AM133" s="465"/>
      <c r="AN133" s="465"/>
      <c r="AO133" s="465"/>
      <c r="AP133" s="465"/>
      <c r="AQ133" s="465"/>
      <c r="AR133" s="465"/>
      <c r="AS133" s="465"/>
      <c r="AT133" s="465"/>
      <c r="AU133" s="465"/>
      <c r="AV133" s="465"/>
      <c r="AW133" s="466"/>
      <c r="AX133" s="309" t="s">
        <v>256</v>
      </c>
      <c r="AY133" s="310"/>
      <c r="AZ133" s="310"/>
      <c r="BA133" s="310"/>
      <c r="BB133" s="310"/>
      <c r="BC133" s="311"/>
      <c r="BD133" s="303">
        <f>SUM(BD126:BE129)</f>
        <v>612</v>
      </c>
      <c r="BE133" s="303"/>
      <c r="BF133" s="303">
        <f t="shared" ref="BF133" si="56">SUM(BF126:BG129)</f>
        <v>756</v>
      </c>
      <c r="BG133" s="303"/>
      <c r="BH133" s="303">
        <f t="shared" ref="BH133" si="57">SUM(BH126:BI129)</f>
        <v>684</v>
      </c>
      <c r="BI133" s="303"/>
      <c r="BJ133" s="303">
        <f t="shared" ref="BJ133" si="58">SUM(BJ126:BK129)</f>
        <v>576</v>
      </c>
      <c r="BK133" s="303"/>
    </row>
    <row r="134" spans="1:63">
      <c r="A134" s="482" t="s">
        <v>299</v>
      </c>
      <c r="B134" s="482"/>
      <c r="C134" s="482"/>
      <c r="D134" s="482"/>
      <c r="E134" s="482"/>
      <c r="F134" s="482"/>
      <c r="G134" s="482"/>
      <c r="H134" s="482"/>
      <c r="I134" s="482"/>
      <c r="J134" s="482"/>
    </row>
    <row r="138" spans="1:63">
      <c r="AY138" s="287"/>
      <c r="AZ138" s="287"/>
    </row>
  </sheetData>
  <mergeCells count="1534">
    <mergeCell ref="AM62:AO62"/>
    <mergeCell ref="AP62:AR62"/>
    <mergeCell ref="AS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AS29:AU29"/>
    <mergeCell ref="AP29:AR29"/>
    <mergeCell ref="AM29:AO29"/>
    <mergeCell ref="AP32:AR32"/>
    <mergeCell ref="AZ31:BA31"/>
    <mergeCell ref="BB31:BC31"/>
    <mergeCell ref="BD31:BE31"/>
    <mergeCell ref="BF31:BG31"/>
    <mergeCell ref="BH31:BI31"/>
    <mergeCell ref="BJ31:BK31"/>
    <mergeCell ref="AP36:AR36"/>
    <mergeCell ref="AZ35:BA35"/>
    <mergeCell ref="BB35:BC35"/>
    <mergeCell ref="B11:B12"/>
    <mergeCell ref="C11:F11"/>
    <mergeCell ref="G11:K11"/>
    <mergeCell ref="L11:O11"/>
    <mergeCell ref="P11:T11"/>
    <mergeCell ref="U11:X11"/>
    <mergeCell ref="B1:K1"/>
    <mergeCell ref="B2:K2"/>
    <mergeCell ref="B3:K3"/>
    <mergeCell ref="B4:K4"/>
    <mergeCell ref="L4:AA4"/>
    <mergeCell ref="B5:K5"/>
    <mergeCell ref="B58:AC58"/>
    <mergeCell ref="AD58:AF58"/>
    <mergeCell ref="AG58:AI58"/>
    <mergeCell ref="AJ58:AL58"/>
    <mergeCell ref="AM58:AO58"/>
    <mergeCell ref="D20:AJ20"/>
    <mergeCell ref="D21:H21"/>
    <mergeCell ref="I21:AL21"/>
    <mergeCell ref="D22:H22"/>
    <mergeCell ref="B32:AC32"/>
    <mergeCell ref="AD32:AF32"/>
    <mergeCell ref="AG32:AI32"/>
    <mergeCell ref="AJ32:AL32"/>
    <mergeCell ref="AM32:AO32"/>
    <mergeCell ref="B36:AC36"/>
    <mergeCell ref="AD36:AF36"/>
    <mergeCell ref="AG36:AI36"/>
    <mergeCell ref="AJ36:AL36"/>
    <mergeCell ref="AM36:AO36"/>
    <mergeCell ref="B40:AC40"/>
    <mergeCell ref="BB11:BE11"/>
    <mergeCell ref="BF11:BG11"/>
    <mergeCell ref="BI11:BK11"/>
    <mergeCell ref="BL11:BL12"/>
    <mergeCell ref="BM11:BM12"/>
    <mergeCell ref="BN11:BN12"/>
    <mergeCell ref="Y11:AB11"/>
    <mergeCell ref="AC11:AF11"/>
    <mergeCell ref="AJ11:AN11"/>
    <mergeCell ref="AO11:AR11"/>
    <mergeCell ref="AS11:AW11"/>
    <mergeCell ref="AX11:BA11"/>
    <mergeCell ref="AP58:AR58"/>
    <mergeCell ref="AS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I17:BJ17"/>
    <mergeCell ref="BD26:BK26"/>
    <mergeCell ref="AD27:AF27"/>
    <mergeCell ref="AG27:AI27"/>
    <mergeCell ref="AJ27:AL27"/>
    <mergeCell ref="AM27:AO27"/>
    <mergeCell ref="AV27:AW27"/>
    <mergeCell ref="AX27:AY27"/>
    <mergeCell ref="AZ27:BA27"/>
    <mergeCell ref="BB27:BC27"/>
    <mergeCell ref="A26:A27"/>
    <mergeCell ref="B26:AC27"/>
    <mergeCell ref="AD26:AO26"/>
    <mergeCell ref="AP26:AR27"/>
    <mergeCell ref="AS26:AU27"/>
    <mergeCell ref="AV26:BC26"/>
    <mergeCell ref="BF22:BI22"/>
    <mergeCell ref="BK22:BM22"/>
    <mergeCell ref="D23:H23"/>
    <mergeCell ref="K23:O23"/>
    <mergeCell ref="R23:V23"/>
    <mergeCell ref="AB23:AF23"/>
    <mergeCell ref="AP23:AS23"/>
    <mergeCell ref="AX23:BB23"/>
    <mergeCell ref="BF23:BI23"/>
    <mergeCell ref="BK23:BM23"/>
    <mergeCell ref="K22:O22"/>
    <mergeCell ref="Q22:W22"/>
    <mergeCell ref="Y22:AM22"/>
    <mergeCell ref="AO22:AT22"/>
    <mergeCell ref="AV22:BD22"/>
    <mergeCell ref="BH28:BI28"/>
    <mergeCell ref="BJ28:BK28"/>
    <mergeCell ref="B30:AC30"/>
    <mergeCell ref="AD30:AF30"/>
    <mergeCell ref="AG30:AI30"/>
    <mergeCell ref="AJ30:AL30"/>
    <mergeCell ref="AM30:AO30"/>
    <mergeCell ref="AP30:AR30"/>
    <mergeCell ref="AS30:AU30"/>
    <mergeCell ref="AV30:AW30"/>
    <mergeCell ref="AV28:AW28"/>
    <mergeCell ref="AX28:AY28"/>
    <mergeCell ref="AZ28:BA28"/>
    <mergeCell ref="BB28:BC28"/>
    <mergeCell ref="BD28:BE28"/>
    <mergeCell ref="BF28:BG28"/>
    <mergeCell ref="BF27:BG27"/>
    <mergeCell ref="BH27:BI27"/>
    <mergeCell ref="BJ27:BK27"/>
    <mergeCell ref="B28:AC28"/>
    <mergeCell ref="AD28:AF28"/>
    <mergeCell ref="AG28:AI28"/>
    <mergeCell ref="AJ28:AL28"/>
    <mergeCell ref="AM28:AO28"/>
    <mergeCell ref="AP28:AR28"/>
    <mergeCell ref="AS28:AU28"/>
    <mergeCell ref="BD27:BE27"/>
    <mergeCell ref="AJ29:AL29"/>
    <mergeCell ref="AG29:AI29"/>
    <mergeCell ref="AD29:AF29"/>
    <mergeCell ref="B29:AC29"/>
    <mergeCell ref="BJ30:BK30"/>
    <mergeCell ref="B31:AC31"/>
    <mergeCell ref="AD31:AF31"/>
    <mergeCell ref="AG31:AI31"/>
    <mergeCell ref="AJ31:AL31"/>
    <mergeCell ref="AM31:AO31"/>
    <mergeCell ref="AP31:AR31"/>
    <mergeCell ref="AS31:AU31"/>
    <mergeCell ref="AV31:AW31"/>
    <mergeCell ref="AX31:AY31"/>
    <mergeCell ref="AX30:AY30"/>
    <mergeCell ref="AZ30:BA30"/>
    <mergeCell ref="BB30:BC30"/>
    <mergeCell ref="BD30:BE30"/>
    <mergeCell ref="BF30:BG30"/>
    <mergeCell ref="BH30:BI30"/>
    <mergeCell ref="BH33:BI33"/>
    <mergeCell ref="BJ33:BK33"/>
    <mergeCell ref="AV33:AW33"/>
    <mergeCell ref="AX33:AY33"/>
    <mergeCell ref="AZ33:BA33"/>
    <mergeCell ref="BB33:BC33"/>
    <mergeCell ref="BD33:BE33"/>
    <mergeCell ref="BF33:BG33"/>
    <mergeCell ref="BF32:BG32"/>
    <mergeCell ref="BH32:BI32"/>
    <mergeCell ref="BJ32:BK32"/>
    <mergeCell ref="B33:AC33"/>
    <mergeCell ref="AD33:AF33"/>
    <mergeCell ref="AG33:AI33"/>
    <mergeCell ref="AJ33:AL33"/>
    <mergeCell ref="AM33:AO33"/>
    <mergeCell ref="AP33:AR33"/>
    <mergeCell ref="AS33:AU33"/>
    <mergeCell ref="AS32:AU32"/>
    <mergeCell ref="AV32:AW32"/>
    <mergeCell ref="AX32:AY32"/>
    <mergeCell ref="AZ32:BA32"/>
    <mergeCell ref="BB32:BC32"/>
    <mergeCell ref="BD32:BE32"/>
    <mergeCell ref="BD35:BE35"/>
    <mergeCell ref="BF35:BG35"/>
    <mergeCell ref="BH35:BI35"/>
    <mergeCell ref="BJ35:BK35"/>
    <mergeCell ref="BJ34:BK34"/>
    <mergeCell ref="B35:AC35"/>
    <mergeCell ref="AD35:AF35"/>
    <mergeCell ref="AG35:AI35"/>
    <mergeCell ref="AJ35:AL35"/>
    <mergeCell ref="AM35:AO35"/>
    <mergeCell ref="AP35:AR35"/>
    <mergeCell ref="AS35:AU35"/>
    <mergeCell ref="AV35:AW35"/>
    <mergeCell ref="AX35:AY35"/>
    <mergeCell ref="AX34:AY34"/>
    <mergeCell ref="AZ34:BA34"/>
    <mergeCell ref="BB34:BC34"/>
    <mergeCell ref="BD34:BE34"/>
    <mergeCell ref="BF34:BG34"/>
    <mergeCell ref="BH34:BI34"/>
    <mergeCell ref="B34:AC34"/>
    <mergeCell ref="AD34:AF34"/>
    <mergeCell ref="AG34:AI34"/>
    <mergeCell ref="AJ34:AL34"/>
    <mergeCell ref="AM34:AO34"/>
    <mergeCell ref="AP34:AR34"/>
    <mergeCell ref="AS34:AU34"/>
    <mergeCell ref="AV34:AW34"/>
    <mergeCell ref="BH37:BI37"/>
    <mergeCell ref="BJ37:BK37"/>
    <mergeCell ref="B38:AC38"/>
    <mergeCell ref="AD38:AF38"/>
    <mergeCell ref="AG38:AI38"/>
    <mergeCell ref="AJ38:AL38"/>
    <mergeCell ref="AM38:AO38"/>
    <mergeCell ref="AP38:AR38"/>
    <mergeCell ref="AS38:AU38"/>
    <mergeCell ref="AV38:AW38"/>
    <mergeCell ref="AV37:AW37"/>
    <mergeCell ref="AX37:AY37"/>
    <mergeCell ref="AZ37:BA37"/>
    <mergeCell ref="BB37:BC37"/>
    <mergeCell ref="BD37:BE37"/>
    <mergeCell ref="BF37:BG37"/>
    <mergeCell ref="BF36:BG36"/>
    <mergeCell ref="BH36:BI36"/>
    <mergeCell ref="BJ36:BK36"/>
    <mergeCell ref="B37:AC37"/>
    <mergeCell ref="AD37:AF37"/>
    <mergeCell ref="AG37:AI37"/>
    <mergeCell ref="AJ37:AL37"/>
    <mergeCell ref="AM37:AO37"/>
    <mergeCell ref="AP37:AR37"/>
    <mergeCell ref="AS37:AU37"/>
    <mergeCell ref="AS36:AU36"/>
    <mergeCell ref="AV36:AW36"/>
    <mergeCell ref="AX36:AY36"/>
    <mergeCell ref="AZ36:BA36"/>
    <mergeCell ref="BB36:BC36"/>
    <mergeCell ref="BD36:BE36"/>
    <mergeCell ref="AD40:AF40"/>
    <mergeCell ref="AG40:AI40"/>
    <mergeCell ref="AJ40:AL40"/>
    <mergeCell ref="AM40:AO40"/>
    <mergeCell ref="AP40:AR40"/>
    <mergeCell ref="AZ39:BA39"/>
    <mergeCell ref="BB39:BC39"/>
    <mergeCell ref="BD39:BE39"/>
    <mergeCell ref="BF39:BG39"/>
    <mergeCell ref="BH39:BI39"/>
    <mergeCell ref="BJ39:BK39"/>
    <mergeCell ref="BJ38:BK38"/>
    <mergeCell ref="B39:AC39"/>
    <mergeCell ref="AD39:AF39"/>
    <mergeCell ref="AG39:AI39"/>
    <mergeCell ref="AJ39:AL39"/>
    <mergeCell ref="AM39:AO39"/>
    <mergeCell ref="AP39:AR39"/>
    <mergeCell ref="AS39:AU39"/>
    <mergeCell ref="AV39:AW39"/>
    <mergeCell ref="AX39:AY39"/>
    <mergeCell ref="AX38:AY38"/>
    <mergeCell ref="AZ38:BA38"/>
    <mergeCell ref="BB38:BC38"/>
    <mergeCell ref="BD38:BE38"/>
    <mergeCell ref="BF38:BG38"/>
    <mergeCell ref="BH38:BI38"/>
    <mergeCell ref="BH41:BI41"/>
    <mergeCell ref="BJ41:BK41"/>
    <mergeCell ref="B42:AC42"/>
    <mergeCell ref="AD42:AF42"/>
    <mergeCell ref="AG42:AI42"/>
    <mergeCell ref="AJ42:AL42"/>
    <mergeCell ref="AM42:AO42"/>
    <mergeCell ref="AP42:AR42"/>
    <mergeCell ref="AS42:AU42"/>
    <mergeCell ref="AV42:AW42"/>
    <mergeCell ref="AV41:AW41"/>
    <mergeCell ref="AX41:AY41"/>
    <mergeCell ref="AZ41:BA41"/>
    <mergeCell ref="BB41:BC41"/>
    <mergeCell ref="BD41:BE41"/>
    <mergeCell ref="BF41:BG41"/>
    <mergeCell ref="BF40:BG40"/>
    <mergeCell ref="BH40:BI40"/>
    <mergeCell ref="BJ40:BK40"/>
    <mergeCell ref="B41:AC41"/>
    <mergeCell ref="AD41:AF41"/>
    <mergeCell ref="AG41:AI41"/>
    <mergeCell ref="AJ41:AL41"/>
    <mergeCell ref="AM41:AO41"/>
    <mergeCell ref="AP41:AR41"/>
    <mergeCell ref="AS41:AU41"/>
    <mergeCell ref="AS40:AU40"/>
    <mergeCell ref="AV40:AW40"/>
    <mergeCell ref="AX40:AY40"/>
    <mergeCell ref="AZ40:BA40"/>
    <mergeCell ref="BB40:BC40"/>
    <mergeCell ref="BD40:BE40"/>
    <mergeCell ref="B44:AC44"/>
    <mergeCell ref="AD44:AF44"/>
    <mergeCell ref="AG44:AI44"/>
    <mergeCell ref="AJ44:AL44"/>
    <mergeCell ref="AM44:AO44"/>
    <mergeCell ref="AP44:AR44"/>
    <mergeCell ref="AZ43:BA43"/>
    <mergeCell ref="BB43:BC43"/>
    <mergeCell ref="BD43:BE43"/>
    <mergeCell ref="BF43:BG43"/>
    <mergeCell ref="BH43:BI43"/>
    <mergeCell ref="BJ43:BK43"/>
    <mergeCell ref="BJ42:BK42"/>
    <mergeCell ref="B43:AC43"/>
    <mergeCell ref="AD43:AF43"/>
    <mergeCell ref="AG43:AI43"/>
    <mergeCell ref="AJ43:AL43"/>
    <mergeCell ref="AM43:AO43"/>
    <mergeCell ref="AP43:AR43"/>
    <mergeCell ref="AS43:AU43"/>
    <mergeCell ref="AV43:AW43"/>
    <mergeCell ref="AX43:AY43"/>
    <mergeCell ref="AX42:AY42"/>
    <mergeCell ref="AZ42:BA42"/>
    <mergeCell ref="BB42:BC42"/>
    <mergeCell ref="BD42:BE42"/>
    <mergeCell ref="BF42:BG42"/>
    <mergeCell ref="BH42:BI42"/>
    <mergeCell ref="BH45:BI45"/>
    <mergeCell ref="BJ45:BK45"/>
    <mergeCell ref="B46:AC46"/>
    <mergeCell ref="AD46:AF46"/>
    <mergeCell ref="AG46:AI46"/>
    <mergeCell ref="AJ46:AL46"/>
    <mergeCell ref="AM46:AO46"/>
    <mergeCell ref="AP46:AR46"/>
    <mergeCell ref="AS46:AU46"/>
    <mergeCell ref="AV46:AW46"/>
    <mergeCell ref="AV45:AW45"/>
    <mergeCell ref="AX45:AY45"/>
    <mergeCell ref="AZ45:BA45"/>
    <mergeCell ref="BB45:BC45"/>
    <mergeCell ref="BD45:BE45"/>
    <mergeCell ref="BF45:BG45"/>
    <mergeCell ref="BF44:BG44"/>
    <mergeCell ref="BH44:BI44"/>
    <mergeCell ref="BJ44:BK44"/>
    <mergeCell ref="B45:AC45"/>
    <mergeCell ref="AD45:AF45"/>
    <mergeCell ref="AG45:AI45"/>
    <mergeCell ref="AJ45:AL45"/>
    <mergeCell ref="AM45:AO45"/>
    <mergeCell ref="AP45:AR45"/>
    <mergeCell ref="AS45:AU45"/>
    <mergeCell ref="AS44:AU44"/>
    <mergeCell ref="AV44:AW44"/>
    <mergeCell ref="AX44:AY44"/>
    <mergeCell ref="AZ44:BA44"/>
    <mergeCell ref="BB44:BC44"/>
    <mergeCell ref="BD44:BE44"/>
    <mergeCell ref="B48:AC48"/>
    <mergeCell ref="AD48:AF48"/>
    <mergeCell ref="AG48:AI48"/>
    <mergeCell ref="AJ48:AL48"/>
    <mergeCell ref="AM48:AO48"/>
    <mergeCell ref="AP48:AR48"/>
    <mergeCell ref="AZ47:BA47"/>
    <mergeCell ref="BB47:BC47"/>
    <mergeCell ref="BD47:BE47"/>
    <mergeCell ref="BF47:BG47"/>
    <mergeCell ref="BH47:BI47"/>
    <mergeCell ref="BJ47:BK47"/>
    <mergeCell ref="BJ46:BK46"/>
    <mergeCell ref="B47:AC47"/>
    <mergeCell ref="AD47:AF47"/>
    <mergeCell ref="AG47:AI47"/>
    <mergeCell ref="AJ47:AL47"/>
    <mergeCell ref="AM47:AO47"/>
    <mergeCell ref="AP47:AR47"/>
    <mergeCell ref="AS47:AU47"/>
    <mergeCell ref="AV47:AW47"/>
    <mergeCell ref="AX47:AY47"/>
    <mergeCell ref="AX46:AY46"/>
    <mergeCell ref="AZ46:BA46"/>
    <mergeCell ref="BB46:BC46"/>
    <mergeCell ref="BD46:BE46"/>
    <mergeCell ref="BF46:BG46"/>
    <mergeCell ref="BH46:BI46"/>
    <mergeCell ref="BH50:BI50"/>
    <mergeCell ref="BJ50:BK50"/>
    <mergeCell ref="B51:AC51"/>
    <mergeCell ref="AD51:AF51"/>
    <mergeCell ref="AG51:AI51"/>
    <mergeCell ref="AJ51:AL51"/>
    <mergeCell ref="AM51:AO51"/>
    <mergeCell ref="AP51:AR51"/>
    <mergeCell ref="AS51:AU51"/>
    <mergeCell ref="AV51:AW51"/>
    <mergeCell ref="AV50:AW50"/>
    <mergeCell ref="AX50:AY50"/>
    <mergeCell ref="AZ50:BA50"/>
    <mergeCell ref="BB50:BC50"/>
    <mergeCell ref="BD50:BE50"/>
    <mergeCell ref="BF50:BG50"/>
    <mergeCell ref="BF48:BG48"/>
    <mergeCell ref="BH48:BI48"/>
    <mergeCell ref="BJ48:BK48"/>
    <mergeCell ref="B50:AC50"/>
    <mergeCell ref="AD50:AF50"/>
    <mergeCell ref="AG50:AI50"/>
    <mergeCell ref="AJ50:AL50"/>
    <mergeCell ref="AM50:AO50"/>
    <mergeCell ref="AP50:AR50"/>
    <mergeCell ref="AS50:AU50"/>
    <mergeCell ref="AS48:AU48"/>
    <mergeCell ref="AV48:AW48"/>
    <mergeCell ref="AX48:AY48"/>
    <mergeCell ref="AZ48:BA48"/>
    <mergeCell ref="BB48:BC48"/>
    <mergeCell ref="BD48:BE48"/>
    <mergeCell ref="B53:AC53"/>
    <mergeCell ref="AD53:AF53"/>
    <mergeCell ref="AG53:AI53"/>
    <mergeCell ref="AJ53:AL53"/>
    <mergeCell ref="AM53:AO53"/>
    <mergeCell ref="AP53:AR53"/>
    <mergeCell ref="AZ52:BA52"/>
    <mergeCell ref="BB52:BC52"/>
    <mergeCell ref="BD52:BE52"/>
    <mergeCell ref="BF52:BG52"/>
    <mergeCell ref="BH52:BI52"/>
    <mergeCell ref="BJ52:BK52"/>
    <mergeCell ref="BJ51:BK51"/>
    <mergeCell ref="B52:AC52"/>
    <mergeCell ref="AD52:AF52"/>
    <mergeCell ref="AG52:AI52"/>
    <mergeCell ref="AJ52:AL52"/>
    <mergeCell ref="AM52:AO52"/>
    <mergeCell ref="AP52:AR52"/>
    <mergeCell ref="AS52:AU52"/>
    <mergeCell ref="AV52:AW52"/>
    <mergeCell ref="AX52:AY52"/>
    <mergeCell ref="AX51:AY51"/>
    <mergeCell ref="AZ51:BA51"/>
    <mergeCell ref="BB51:BC51"/>
    <mergeCell ref="BD51:BE51"/>
    <mergeCell ref="BF51:BG51"/>
    <mergeCell ref="BH51:BI51"/>
    <mergeCell ref="BH54:BI54"/>
    <mergeCell ref="BJ54:BK54"/>
    <mergeCell ref="B55:AC55"/>
    <mergeCell ref="AD55:AF55"/>
    <mergeCell ref="AG55:AI55"/>
    <mergeCell ref="AJ55:AL55"/>
    <mergeCell ref="AM55:AO55"/>
    <mergeCell ref="AP55:AR55"/>
    <mergeCell ref="AS55:AU55"/>
    <mergeCell ref="AV55:AW55"/>
    <mergeCell ref="AV54:AW54"/>
    <mergeCell ref="AX54:AY54"/>
    <mergeCell ref="AZ54:BA54"/>
    <mergeCell ref="BB54:BC54"/>
    <mergeCell ref="BD54:BE54"/>
    <mergeCell ref="BF54:BG54"/>
    <mergeCell ref="BF53:BG53"/>
    <mergeCell ref="BH53:BI53"/>
    <mergeCell ref="BJ53:BK53"/>
    <mergeCell ref="B54:AC54"/>
    <mergeCell ref="AD54:AF54"/>
    <mergeCell ref="AG54:AI54"/>
    <mergeCell ref="AJ54:AL54"/>
    <mergeCell ref="AM54:AO54"/>
    <mergeCell ref="AP54:AR54"/>
    <mergeCell ref="AS54:AU54"/>
    <mergeCell ref="AS53:AU53"/>
    <mergeCell ref="AV53:AW53"/>
    <mergeCell ref="AX53:AY53"/>
    <mergeCell ref="AZ53:BA53"/>
    <mergeCell ref="BB53:BC53"/>
    <mergeCell ref="BD53:BE53"/>
    <mergeCell ref="B57:AC57"/>
    <mergeCell ref="AD57:AF57"/>
    <mergeCell ref="AG57:AI57"/>
    <mergeCell ref="AJ57:AL57"/>
    <mergeCell ref="AM57:AO57"/>
    <mergeCell ref="AP57:AR57"/>
    <mergeCell ref="AZ56:BA56"/>
    <mergeCell ref="BB56:BC56"/>
    <mergeCell ref="BD56:BE56"/>
    <mergeCell ref="BF56:BG56"/>
    <mergeCell ref="BH56:BI56"/>
    <mergeCell ref="BJ56:BK56"/>
    <mergeCell ref="BJ55:BK55"/>
    <mergeCell ref="B56:AC56"/>
    <mergeCell ref="AD56:AF56"/>
    <mergeCell ref="AG56:AI56"/>
    <mergeCell ref="AJ56:AL56"/>
    <mergeCell ref="AM56:AO56"/>
    <mergeCell ref="AP56:AR56"/>
    <mergeCell ref="AS56:AU56"/>
    <mergeCell ref="AV56:AW56"/>
    <mergeCell ref="AX56:AY56"/>
    <mergeCell ref="AX55:AY55"/>
    <mergeCell ref="AZ55:BA55"/>
    <mergeCell ref="BB55:BC55"/>
    <mergeCell ref="BD55:BE55"/>
    <mergeCell ref="BF55:BG55"/>
    <mergeCell ref="BH55:BI55"/>
    <mergeCell ref="BH59:BI59"/>
    <mergeCell ref="BJ59:BK59"/>
    <mergeCell ref="B60:AC60"/>
    <mergeCell ref="AD60:AF60"/>
    <mergeCell ref="AG60:AI60"/>
    <mergeCell ref="AJ60:AL60"/>
    <mergeCell ref="AM60:AO60"/>
    <mergeCell ref="AP60:AR60"/>
    <mergeCell ref="AS60:AU60"/>
    <mergeCell ref="AV60:AW60"/>
    <mergeCell ref="AV59:AW59"/>
    <mergeCell ref="AX59:AY59"/>
    <mergeCell ref="AZ59:BA59"/>
    <mergeCell ref="BB59:BC59"/>
    <mergeCell ref="BD59:BE59"/>
    <mergeCell ref="BF59:BG59"/>
    <mergeCell ref="BF57:BG57"/>
    <mergeCell ref="BH57:BI57"/>
    <mergeCell ref="BJ57:BK57"/>
    <mergeCell ref="B59:AC59"/>
    <mergeCell ref="AD59:AF59"/>
    <mergeCell ref="AG59:AI59"/>
    <mergeCell ref="AJ59:AL59"/>
    <mergeCell ref="AM59:AO59"/>
    <mergeCell ref="AP59:AR59"/>
    <mergeCell ref="AS59:AU59"/>
    <mergeCell ref="AS57:AU57"/>
    <mergeCell ref="AV57:AW57"/>
    <mergeCell ref="AX57:AY57"/>
    <mergeCell ref="AZ57:BA57"/>
    <mergeCell ref="BB57:BC57"/>
    <mergeCell ref="BD57:BE57"/>
    <mergeCell ref="B63:AC63"/>
    <mergeCell ref="AD63:AF63"/>
    <mergeCell ref="AG63:AI63"/>
    <mergeCell ref="AJ63:AL63"/>
    <mergeCell ref="AM63:AO63"/>
    <mergeCell ref="AP63:AR63"/>
    <mergeCell ref="AZ61:BA61"/>
    <mergeCell ref="BB61:BC61"/>
    <mergeCell ref="BD61:BE61"/>
    <mergeCell ref="BF61:BG61"/>
    <mergeCell ref="BH61:BI61"/>
    <mergeCell ref="BJ61:BK61"/>
    <mergeCell ref="BJ60:BK60"/>
    <mergeCell ref="B61:AC61"/>
    <mergeCell ref="AD61:AF61"/>
    <mergeCell ref="AG61:AI61"/>
    <mergeCell ref="AJ61:AL61"/>
    <mergeCell ref="AM61:AO61"/>
    <mergeCell ref="AP61:AR61"/>
    <mergeCell ref="AS61:AU61"/>
    <mergeCell ref="AV61:AW61"/>
    <mergeCell ref="AX61:AY61"/>
    <mergeCell ref="AX60:AY60"/>
    <mergeCell ref="AZ60:BA60"/>
    <mergeCell ref="BB60:BC60"/>
    <mergeCell ref="BD60:BE60"/>
    <mergeCell ref="BF60:BG60"/>
    <mergeCell ref="BH60:BI60"/>
    <mergeCell ref="B62:AC62"/>
    <mergeCell ref="AD62:AF62"/>
    <mergeCell ref="AG62:AI62"/>
    <mergeCell ref="AJ62:AL62"/>
    <mergeCell ref="BH64:BI64"/>
    <mergeCell ref="BJ64:BK64"/>
    <mergeCell ref="B65:AC65"/>
    <mergeCell ref="AD65:AF65"/>
    <mergeCell ref="AG65:AI65"/>
    <mergeCell ref="AJ65:AL65"/>
    <mergeCell ref="AM65:AO65"/>
    <mergeCell ref="AP65:AR65"/>
    <mergeCell ref="AS65:AU65"/>
    <mergeCell ref="AV65:AW65"/>
    <mergeCell ref="AV64:AW64"/>
    <mergeCell ref="AX64:AY64"/>
    <mergeCell ref="AZ64:BA64"/>
    <mergeCell ref="BB64:BC64"/>
    <mergeCell ref="BD64:BE64"/>
    <mergeCell ref="BF64:BG64"/>
    <mergeCell ref="BF63:BG63"/>
    <mergeCell ref="BH63:BI63"/>
    <mergeCell ref="BJ63:BK63"/>
    <mergeCell ref="B64:AC64"/>
    <mergeCell ref="AD64:AF64"/>
    <mergeCell ref="AG64:AI64"/>
    <mergeCell ref="AJ64:AL64"/>
    <mergeCell ref="AM64:AO64"/>
    <mergeCell ref="AP64:AR64"/>
    <mergeCell ref="AS64:AU64"/>
    <mergeCell ref="AS63:AU63"/>
    <mergeCell ref="AV63:AW63"/>
    <mergeCell ref="AX63:AY63"/>
    <mergeCell ref="AZ63:BA63"/>
    <mergeCell ref="BB63:BC63"/>
    <mergeCell ref="BD63:BE63"/>
    <mergeCell ref="AZ66:BA66"/>
    <mergeCell ref="BB66:BC66"/>
    <mergeCell ref="BD66:BE66"/>
    <mergeCell ref="BF66:BG66"/>
    <mergeCell ref="BH66:BI66"/>
    <mergeCell ref="BJ66:BK66"/>
    <mergeCell ref="BJ65:BK65"/>
    <mergeCell ref="B66:AC66"/>
    <mergeCell ref="AD66:AF66"/>
    <mergeCell ref="AG66:AI66"/>
    <mergeCell ref="AJ66:AL66"/>
    <mergeCell ref="AM66:AO66"/>
    <mergeCell ref="AP66:AR66"/>
    <mergeCell ref="AS66:AU66"/>
    <mergeCell ref="AV66:AW66"/>
    <mergeCell ref="AX66:AY66"/>
    <mergeCell ref="AX65:AY65"/>
    <mergeCell ref="AZ65:BA65"/>
    <mergeCell ref="BB65:BC65"/>
    <mergeCell ref="BD65:BE65"/>
    <mergeCell ref="BF65:BG65"/>
    <mergeCell ref="BH65:BI65"/>
    <mergeCell ref="BH68:BI68"/>
    <mergeCell ref="BJ68:BK68"/>
    <mergeCell ref="AV68:AW68"/>
    <mergeCell ref="AX68:AY68"/>
    <mergeCell ref="AZ68:BA68"/>
    <mergeCell ref="BB68:BC68"/>
    <mergeCell ref="BD68:BE68"/>
    <mergeCell ref="BF68:BG68"/>
    <mergeCell ref="BF67:BG67"/>
    <mergeCell ref="BH67:BI67"/>
    <mergeCell ref="BJ67:BK67"/>
    <mergeCell ref="B68:AC68"/>
    <mergeCell ref="AD68:AF68"/>
    <mergeCell ref="AG68:AI68"/>
    <mergeCell ref="AJ68:AL68"/>
    <mergeCell ref="AM68:AO68"/>
    <mergeCell ref="AP68:AR68"/>
    <mergeCell ref="AS68:AU68"/>
    <mergeCell ref="AS67:AU67"/>
    <mergeCell ref="AV67:AW67"/>
    <mergeCell ref="AX67:AY67"/>
    <mergeCell ref="AZ67:BA67"/>
    <mergeCell ref="BB67:BC67"/>
    <mergeCell ref="BD67:BE67"/>
    <mergeCell ref="B67:AC67"/>
    <mergeCell ref="AD67:AF67"/>
    <mergeCell ref="AG67:AI67"/>
    <mergeCell ref="AJ67:AL67"/>
    <mergeCell ref="AM67:AO67"/>
    <mergeCell ref="AP67:AR67"/>
    <mergeCell ref="A71:A72"/>
    <mergeCell ref="AD71:AF72"/>
    <mergeCell ref="AG71:AI72"/>
    <mergeCell ref="AJ71:AL72"/>
    <mergeCell ref="AM71:AO72"/>
    <mergeCell ref="AP71:AR72"/>
    <mergeCell ref="AZ69:BA69"/>
    <mergeCell ref="BB69:BC69"/>
    <mergeCell ref="BD69:BE69"/>
    <mergeCell ref="BF69:BG69"/>
    <mergeCell ref="BH69:BI69"/>
    <mergeCell ref="BJ69:BK69"/>
    <mergeCell ref="B69:AC69"/>
    <mergeCell ref="AD69:AF69"/>
    <mergeCell ref="AG69:AI69"/>
    <mergeCell ref="AJ69:AL69"/>
    <mergeCell ref="AM69:AO69"/>
    <mergeCell ref="AP69:AR69"/>
    <mergeCell ref="AS69:AU69"/>
    <mergeCell ref="AV69:AW69"/>
    <mergeCell ref="AX69:AY69"/>
    <mergeCell ref="B70:AC70"/>
    <mergeCell ref="AG70:AI70"/>
    <mergeCell ref="AV70:AW70"/>
    <mergeCell ref="BF70:BG70"/>
    <mergeCell ref="BH70:BI70"/>
    <mergeCell ref="BH73:BI73"/>
    <mergeCell ref="BJ73:BK73"/>
    <mergeCell ref="B74:AC74"/>
    <mergeCell ref="AD74:AF74"/>
    <mergeCell ref="AG74:AI74"/>
    <mergeCell ref="AJ74:AL74"/>
    <mergeCell ref="AM74:AO74"/>
    <mergeCell ref="AP74:AR74"/>
    <mergeCell ref="AS74:AU74"/>
    <mergeCell ref="AV74:AW74"/>
    <mergeCell ref="AV73:AW73"/>
    <mergeCell ref="AX73:AY73"/>
    <mergeCell ref="AZ73:BA73"/>
    <mergeCell ref="BB73:BC73"/>
    <mergeCell ref="BD73:BE73"/>
    <mergeCell ref="BF73:BG73"/>
    <mergeCell ref="BF71:BG72"/>
    <mergeCell ref="BH71:BI72"/>
    <mergeCell ref="BJ71:BK72"/>
    <mergeCell ref="B73:AC73"/>
    <mergeCell ref="AD73:AF73"/>
    <mergeCell ref="AG73:AI73"/>
    <mergeCell ref="AJ73:AL73"/>
    <mergeCell ref="AM73:AO73"/>
    <mergeCell ref="AP73:AR73"/>
    <mergeCell ref="AS73:AU73"/>
    <mergeCell ref="AS71:AU72"/>
    <mergeCell ref="AV71:AW72"/>
    <mergeCell ref="AX71:AY72"/>
    <mergeCell ref="AZ71:BA72"/>
    <mergeCell ref="BB71:BC72"/>
    <mergeCell ref="BD71:BE72"/>
    <mergeCell ref="B76:AC76"/>
    <mergeCell ref="AD76:AF76"/>
    <mergeCell ref="AG76:AI76"/>
    <mergeCell ref="AJ76:AL76"/>
    <mergeCell ref="AM76:AO76"/>
    <mergeCell ref="AP76:AR76"/>
    <mergeCell ref="AZ75:BA75"/>
    <mergeCell ref="BB75:BC75"/>
    <mergeCell ref="BD75:BE75"/>
    <mergeCell ref="BF75:BG75"/>
    <mergeCell ref="BH75:BI75"/>
    <mergeCell ref="BJ75:BK75"/>
    <mergeCell ref="BJ74:BK74"/>
    <mergeCell ref="B75:AC75"/>
    <mergeCell ref="AD75:AF75"/>
    <mergeCell ref="AG75:AI75"/>
    <mergeCell ref="AJ75:AL75"/>
    <mergeCell ref="AM75:AO75"/>
    <mergeCell ref="AP75:AR75"/>
    <mergeCell ref="AS75:AU75"/>
    <mergeCell ref="AV75:AW75"/>
    <mergeCell ref="AX75:AY75"/>
    <mergeCell ref="AX74:AY74"/>
    <mergeCell ref="AZ74:BA74"/>
    <mergeCell ref="BB74:BC74"/>
    <mergeCell ref="BD74:BE74"/>
    <mergeCell ref="BF74:BG74"/>
    <mergeCell ref="BH74:BI74"/>
    <mergeCell ref="BH77:BI77"/>
    <mergeCell ref="BJ77:BK77"/>
    <mergeCell ref="B78:AC78"/>
    <mergeCell ref="AD78:AF78"/>
    <mergeCell ref="AG78:AI78"/>
    <mergeCell ref="AJ78:AL78"/>
    <mergeCell ref="AM78:AO78"/>
    <mergeCell ref="AP78:AR78"/>
    <mergeCell ref="AS78:AU78"/>
    <mergeCell ref="AV78:AW78"/>
    <mergeCell ref="AV77:AW77"/>
    <mergeCell ref="AX77:AY77"/>
    <mergeCell ref="AZ77:BA77"/>
    <mergeCell ref="BB77:BC77"/>
    <mergeCell ref="BD77:BE77"/>
    <mergeCell ref="BF77:BG77"/>
    <mergeCell ref="BF76:BG76"/>
    <mergeCell ref="BH76:BI76"/>
    <mergeCell ref="BJ76:BK76"/>
    <mergeCell ref="B77:AC77"/>
    <mergeCell ref="AD77:AF77"/>
    <mergeCell ref="AG77:AI77"/>
    <mergeCell ref="AJ77:AL77"/>
    <mergeCell ref="AM77:AO77"/>
    <mergeCell ref="AP77:AR77"/>
    <mergeCell ref="AS77:AU77"/>
    <mergeCell ref="AS76:AU76"/>
    <mergeCell ref="AV76:AW76"/>
    <mergeCell ref="AX76:AY76"/>
    <mergeCell ref="AZ76:BA76"/>
    <mergeCell ref="BB76:BC76"/>
    <mergeCell ref="BD76:BE76"/>
    <mergeCell ref="B80:AC80"/>
    <mergeCell ref="AD80:AF80"/>
    <mergeCell ref="AG80:AI80"/>
    <mergeCell ref="AJ80:AL80"/>
    <mergeCell ref="AM80:AO80"/>
    <mergeCell ref="AP80:AR80"/>
    <mergeCell ref="AZ79:BA79"/>
    <mergeCell ref="BB79:BC79"/>
    <mergeCell ref="BD79:BE79"/>
    <mergeCell ref="BF79:BG79"/>
    <mergeCell ref="BH79:BI79"/>
    <mergeCell ref="BJ79:BK79"/>
    <mergeCell ref="BJ78:BK78"/>
    <mergeCell ref="B79:AC79"/>
    <mergeCell ref="AD79:AF79"/>
    <mergeCell ref="AG79:AI79"/>
    <mergeCell ref="AJ79:AL79"/>
    <mergeCell ref="AM79:AO79"/>
    <mergeCell ref="AP79:AR79"/>
    <mergeCell ref="AS79:AU79"/>
    <mergeCell ref="AV79:AW79"/>
    <mergeCell ref="AX79:AY79"/>
    <mergeCell ref="AX78:AY78"/>
    <mergeCell ref="AZ78:BA78"/>
    <mergeCell ref="BB78:BC78"/>
    <mergeCell ref="BD78:BE78"/>
    <mergeCell ref="BF78:BG78"/>
    <mergeCell ref="BH78:BI78"/>
    <mergeCell ref="BH81:BI81"/>
    <mergeCell ref="BJ81:BK81"/>
    <mergeCell ref="B82:AC82"/>
    <mergeCell ref="AD82:AF82"/>
    <mergeCell ref="AG82:AI82"/>
    <mergeCell ref="AJ82:AL82"/>
    <mergeCell ref="AM82:AO82"/>
    <mergeCell ref="AP82:AR82"/>
    <mergeCell ref="AS82:AU82"/>
    <mergeCell ref="AV82:AW82"/>
    <mergeCell ref="AV81:AW81"/>
    <mergeCell ref="AX81:AY81"/>
    <mergeCell ref="AZ81:BA81"/>
    <mergeCell ref="BB81:BC81"/>
    <mergeCell ref="BD81:BE81"/>
    <mergeCell ref="BF81:BG81"/>
    <mergeCell ref="BF80:BG80"/>
    <mergeCell ref="BH80:BI80"/>
    <mergeCell ref="BJ80:BK80"/>
    <mergeCell ref="B81:AC81"/>
    <mergeCell ref="AD81:AF81"/>
    <mergeCell ref="AG81:AI81"/>
    <mergeCell ref="AJ81:AL81"/>
    <mergeCell ref="AM81:AO81"/>
    <mergeCell ref="AP81:AR81"/>
    <mergeCell ref="AS81:AU81"/>
    <mergeCell ref="AS80:AU80"/>
    <mergeCell ref="AV80:AW80"/>
    <mergeCell ref="AX80:AY80"/>
    <mergeCell ref="AZ80:BA80"/>
    <mergeCell ref="BB80:BC80"/>
    <mergeCell ref="BD80:BE80"/>
    <mergeCell ref="AM84:AO84"/>
    <mergeCell ref="AP84:AR84"/>
    <mergeCell ref="AZ83:BA83"/>
    <mergeCell ref="BB83:BC83"/>
    <mergeCell ref="BD83:BE83"/>
    <mergeCell ref="BF83:BG83"/>
    <mergeCell ref="BH83:BI83"/>
    <mergeCell ref="BJ83:BK83"/>
    <mergeCell ref="BJ82:BK82"/>
    <mergeCell ref="B83:AC83"/>
    <mergeCell ref="AD83:AF83"/>
    <mergeCell ref="AG83:AI83"/>
    <mergeCell ref="AJ83:AL83"/>
    <mergeCell ref="AM83:AO83"/>
    <mergeCell ref="AP83:AR83"/>
    <mergeCell ref="AS83:AU83"/>
    <mergeCell ref="AV83:AW83"/>
    <mergeCell ref="AX83:AY83"/>
    <mergeCell ref="AX82:AY82"/>
    <mergeCell ref="AZ82:BA82"/>
    <mergeCell ref="BB82:BC82"/>
    <mergeCell ref="BD82:BE82"/>
    <mergeCell ref="BF82:BG82"/>
    <mergeCell ref="BH82:BI82"/>
    <mergeCell ref="B86:AC86"/>
    <mergeCell ref="AD86:AF86"/>
    <mergeCell ref="AG86:AI86"/>
    <mergeCell ref="AJ86:AL86"/>
    <mergeCell ref="AM86:AO86"/>
    <mergeCell ref="AP86:AR86"/>
    <mergeCell ref="AZ85:BA85"/>
    <mergeCell ref="BB85:BC85"/>
    <mergeCell ref="BD85:BE85"/>
    <mergeCell ref="BF85:BG85"/>
    <mergeCell ref="BH85:BI85"/>
    <mergeCell ref="BJ85:BK85"/>
    <mergeCell ref="BJ84:BK84"/>
    <mergeCell ref="B85:AC85"/>
    <mergeCell ref="AD85:AF85"/>
    <mergeCell ref="AG85:AI85"/>
    <mergeCell ref="AJ85:AL85"/>
    <mergeCell ref="AM85:AO85"/>
    <mergeCell ref="AP85:AR85"/>
    <mergeCell ref="AS85:AU85"/>
    <mergeCell ref="AV85:AW85"/>
    <mergeCell ref="AX85:AY85"/>
    <mergeCell ref="AS84:AU84"/>
    <mergeCell ref="AZ84:BA84"/>
    <mergeCell ref="BB84:BC84"/>
    <mergeCell ref="BD84:BE84"/>
    <mergeCell ref="BF84:BG84"/>
    <mergeCell ref="BH84:BI84"/>
    <mergeCell ref="B84:AC84"/>
    <mergeCell ref="AD84:AF84"/>
    <mergeCell ref="AG84:AI84"/>
    <mergeCell ref="AJ84:AL84"/>
    <mergeCell ref="BH87:BI87"/>
    <mergeCell ref="BJ87:BK87"/>
    <mergeCell ref="B88:AC88"/>
    <mergeCell ref="AD88:AF88"/>
    <mergeCell ref="AG88:AI88"/>
    <mergeCell ref="AJ88:AL88"/>
    <mergeCell ref="AM88:AO88"/>
    <mergeCell ref="AP88:AR88"/>
    <mergeCell ref="AS88:AU88"/>
    <mergeCell ref="AV88:AW88"/>
    <mergeCell ref="AV87:AW87"/>
    <mergeCell ref="AX87:AY87"/>
    <mergeCell ref="AZ87:BA87"/>
    <mergeCell ref="BB87:BC87"/>
    <mergeCell ref="BD87:BE87"/>
    <mergeCell ref="BF87:BG87"/>
    <mergeCell ref="BF86:BG86"/>
    <mergeCell ref="BH86:BI86"/>
    <mergeCell ref="BJ86:BK86"/>
    <mergeCell ref="B87:AC87"/>
    <mergeCell ref="AD87:AF87"/>
    <mergeCell ref="AG87:AI87"/>
    <mergeCell ref="AJ87:AL87"/>
    <mergeCell ref="AM87:AO87"/>
    <mergeCell ref="AP87:AR87"/>
    <mergeCell ref="AS87:AU87"/>
    <mergeCell ref="AS86:AU86"/>
    <mergeCell ref="AV86:AW86"/>
    <mergeCell ref="AX86:AY86"/>
    <mergeCell ref="AZ86:BA86"/>
    <mergeCell ref="BB86:BC86"/>
    <mergeCell ref="BD86:BE86"/>
    <mergeCell ref="BD89:BE89"/>
    <mergeCell ref="BF89:BG89"/>
    <mergeCell ref="BH89:BI89"/>
    <mergeCell ref="BJ89:BK89"/>
    <mergeCell ref="B90:AC90"/>
    <mergeCell ref="AD90:AF90"/>
    <mergeCell ref="AG90:AI90"/>
    <mergeCell ref="AJ90:AL90"/>
    <mergeCell ref="AM90:AO90"/>
    <mergeCell ref="AP90:AR90"/>
    <mergeCell ref="BJ88:BK88"/>
    <mergeCell ref="B89:AC89"/>
    <mergeCell ref="AJ89:AL89"/>
    <mergeCell ref="AM89:AO89"/>
    <mergeCell ref="AP89:AR89"/>
    <mergeCell ref="AS89:AU89"/>
    <mergeCell ref="AV89:AW89"/>
    <mergeCell ref="AX89:AY89"/>
    <mergeCell ref="AZ89:BA89"/>
    <mergeCell ref="BB89:BC89"/>
    <mergeCell ref="AX88:AY88"/>
    <mergeCell ref="AZ88:BA88"/>
    <mergeCell ref="BB88:BC88"/>
    <mergeCell ref="BD88:BE88"/>
    <mergeCell ref="BF88:BG88"/>
    <mergeCell ref="BH88:BI88"/>
    <mergeCell ref="BH91:BI91"/>
    <mergeCell ref="BJ91:BK91"/>
    <mergeCell ref="B92:AC92"/>
    <mergeCell ref="AD92:AF92"/>
    <mergeCell ref="AG92:AI92"/>
    <mergeCell ref="AJ92:AL92"/>
    <mergeCell ref="AM92:AO92"/>
    <mergeCell ref="AP92:AR92"/>
    <mergeCell ref="AS92:AU92"/>
    <mergeCell ref="AV92:AW92"/>
    <mergeCell ref="AV91:AW91"/>
    <mergeCell ref="AX91:AY91"/>
    <mergeCell ref="AZ91:BA91"/>
    <mergeCell ref="BB91:BC91"/>
    <mergeCell ref="BD91:BE91"/>
    <mergeCell ref="BF91:BG91"/>
    <mergeCell ref="BF90:BG90"/>
    <mergeCell ref="BH90:BI90"/>
    <mergeCell ref="BJ90:BK90"/>
    <mergeCell ref="B91:AC91"/>
    <mergeCell ref="AD91:AF91"/>
    <mergeCell ref="AG91:AI91"/>
    <mergeCell ref="AJ91:AL91"/>
    <mergeCell ref="AM91:AO91"/>
    <mergeCell ref="AP91:AR91"/>
    <mergeCell ref="AS91:AU91"/>
    <mergeCell ref="AS90:AU90"/>
    <mergeCell ref="AV90:AW90"/>
    <mergeCell ref="AX90:AY90"/>
    <mergeCell ref="AZ90:BA90"/>
    <mergeCell ref="BB90:BC90"/>
    <mergeCell ref="BD90:BE90"/>
    <mergeCell ref="B94:AC94"/>
    <mergeCell ref="AD94:AF94"/>
    <mergeCell ref="AG94:AI94"/>
    <mergeCell ref="AJ94:AL94"/>
    <mergeCell ref="AM94:AO94"/>
    <mergeCell ref="AP94:AR94"/>
    <mergeCell ref="AZ93:BA93"/>
    <mergeCell ref="BB93:BC93"/>
    <mergeCell ref="BD93:BE93"/>
    <mergeCell ref="BF93:BG93"/>
    <mergeCell ref="BH93:BI93"/>
    <mergeCell ref="BJ93:BK93"/>
    <mergeCell ref="BJ92:BK92"/>
    <mergeCell ref="B93:AC93"/>
    <mergeCell ref="AD93:AF93"/>
    <mergeCell ref="AG93:AI93"/>
    <mergeCell ref="AJ93:AL93"/>
    <mergeCell ref="AM93:AO93"/>
    <mergeCell ref="AP93:AR93"/>
    <mergeCell ref="AS93:AU93"/>
    <mergeCell ref="AV93:AW93"/>
    <mergeCell ref="AX93:AY93"/>
    <mergeCell ref="AX92:AY92"/>
    <mergeCell ref="AZ92:BA92"/>
    <mergeCell ref="BB92:BC92"/>
    <mergeCell ref="BD92:BE92"/>
    <mergeCell ref="BF92:BG92"/>
    <mergeCell ref="BH92:BI92"/>
    <mergeCell ref="BH95:BI95"/>
    <mergeCell ref="BJ95:BK95"/>
    <mergeCell ref="B96:AC96"/>
    <mergeCell ref="AD96:AF96"/>
    <mergeCell ref="AG96:AI96"/>
    <mergeCell ref="AJ96:AL96"/>
    <mergeCell ref="AM96:AO96"/>
    <mergeCell ref="AP96:AR96"/>
    <mergeCell ref="AS96:AU96"/>
    <mergeCell ref="AV96:AW96"/>
    <mergeCell ref="AV95:AW95"/>
    <mergeCell ref="AX95:AY95"/>
    <mergeCell ref="AZ95:BA95"/>
    <mergeCell ref="BB95:BC95"/>
    <mergeCell ref="BD95:BE95"/>
    <mergeCell ref="BF95:BG95"/>
    <mergeCell ref="BF94:BG94"/>
    <mergeCell ref="BH94:BI94"/>
    <mergeCell ref="BJ94:BK94"/>
    <mergeCell ref="B95:AC95"/>
    <mergeCell ref="AD95:AF95"/>
    <mergeCell ref="AG95:AI95"/>
    <mergeCell ref="AJ95:AL95"/>
    <mergeCell ref="AM95:AO95"/>
    <mergeCell ref="AP95:AR95"/>
    <mergeCell ref="AS95:AU95"/>
    <mergeCell ref="AS94:AU94"/>
    <mergeCell ref="AV94:AW94"/>
    <mergeCell ref="AX94:AY94"/>
    <mergeCell ref="AZ94:BA94"/>
    <mergeCell ref="BB94:BC94"/>
    <mergeCell ref="BD94:BE94"/>
    <mergeCell ref="B98:AC98"/>
    <mergeCell ref="AD98:AF98"/>
    <mergeCell ref="AG98:AI98"/>
    <mergeCell ref="AJ98:AL98"/>
    <mergeCell ref="AM98:AO98"/>
    <mergeCell ref="AP98:AR98"/>
    <mergeCell ref="AZ97:BA97"/>
    <mergeCell ref="BB97:BC97"/>
    <mergeCell ref="BD97:BE97"/>
    <mergeCell ref="BF97:BG97"/>
    <mergeCell ref="BH97:BI97"/>
    <mergeCell ref="BJ97:BK97"/>
    <mergeCell ref="BJ96:BK96"/>
    <mergeCell ref="B97:AC97"/>
    <mergeCell ref="AD97:AF97"/>
    <mergeCell ref="AG97:AI97"/>
    <mergeCell ref="AJ97:AL97"/>
    <mergeCell ref="AM97:AO97"/>
    <mergeCell ref="AP97:AR97"/>
    <mergeCell ref="AS97:AU97"/>
    <mergeCell ref="AV97:AW97"/>
    <mergeCell ref="AX97:AY97"/>
    <mergeCell ref="AX96:AY96"/>
    <mergeCell ref="AZ96:BA96"/>
    <mergeCell ref="BB96:BC96"/>
    <mergeCell ref="BD96:BE96"/>
    <mergeCell ref="BF96:BG96"/>
    <mergeCell ref="BH96:BI96"/>
    <mergeCell ref="BH99:BI99"/>
    <mergeCell ref="BJ99:BK99"/>
    <mergeCell ref="B100:AC100"/>
    <mergeCell ref="AD100:AF100"/>
    <mergeCell ref="AG100:AI100"/>
    <mergeCell ref="AJ100:AL100"/>
    <mergeCell ref="AM100:AO100"/>
    <mergeCell ref="AP100:AR100"/>
    <mergeCell ref="AS100:AU100"/>
    <mergeCell ref="AV100:AW100"/>
    <mergeCell ref="AV99:AW99"/>
    <mergeCell ref="AX99:AY99"/>
    <mergeCell ref="AZ99:BA99"/>
    <mergeCell ref="BB99:BC99"/>
    <mergeCell ref="BD99:BE99"/>
    <mergeCell ref="BF99:BG99"/>
    <mergeCell ref="BF98:BG98"/>
    <mergeCell ref="BH98:BI98"/>
    <mergeCell ref="BJ98:BK98"/>
    <mergeCell ref="B99:AC99"/>
    <mergeCell ref="AD99:AF99"/>
    <mergeCell ref="AG99:AI99"/>
    <mergeCell ref="AJ99:AL99"/>
    <mergeCell ref="AM99:AO99"/>
    <mergeCell ref="AP99:AR99"/>
    <mergeCell ref="AS99:AU99"/>
    <mergeCell ref="AS98:AU98"/>
    <mergeCell ref="AV98:AW98"/>
    <mergeCell ref="AX98:AY98"/>
    <mergeCell ref="AZ98:BA98"/>
    <mergeCell ref="BB98:BC98"/>
    <mergeCell ref="BD98:BE98"/>
    <mergeCell ref="B102:AC102"/>
    <mergeCell ref="AD102:AF102"/>
    <mergeCell ref="AG102:AI102"/>
    <mergeCell ref="AJ102:AL102"/>
    <mergeCell ref="AM102:AO102"/>
    <mergeCell ref="AP102:AR102"/>
    <mergeCell ref="AZ101:BA101"/>
    <mergeCell ref="BB101:BC101"/>
    <mergeCell ref="BD101:BE101"/>
    <mergeCell ref="BF101:BG101"/>
    <mergeCell ref="BH101:BI101"/>
    <mergeCell ref="BJ101:BK101"/>
    <mergeCell ref="BJ100:BK100"/>
    <mergeCell ref="B101:AC101"/>
    <mergeCell ref="AD101:AF101"/>
    <mergeCell ref="AG101:AI101"/>
    <mergeCell ref="AJ101:AL101"/>
    <mergeCell ref="AM101:AO101"/>
    <mergeCell ref="AP101:AR101"/>
    <mergeCell ref="AS101:AU101"/>
    <mergeCell ref="AV101:AW101"/>
    <mergeCell ref="AX101:AY101"/>
    <mergeCell ref="AX100:AY100"/>
    <mergeCell ref="AZ100:BA100"/>
    <mergeCell ref="BB100:BC100"/>
    <mergeCell ref="BD100:BE100"/>
    <mergeCell ref="BF100:BG100"/>
    <mergeCell ref="BH100:BI100"/>
    <mergeCell ref="BH103:BI103"/>
    <mergeCell ref="BJ103:BK103"/>
    <mergeCell ref="B104:AC104"/>
    <mergeCell ref="AD104:AF104"/>
    <mergeCell ref="AG104:AI104"/>
    <mergeCell ref="AJ104:AL104"/>
    <mergeCell ref="AM104:AO104"/>
    <mergeCell ref="AP104:AR104"/>
    <mergeCell ref="AS104:AU104"/>
    <mergeCell ref="AV104:AW104"/>
    <mergeCell ref="AV103:AW103"/>
    <mergeCell ref="AX103:AY103"/>
    <mergeCell ref="AZ103:BA103"/>
    <mergeCell ref="BB103:BC103"/>
    <mergeCell ref="BD103:BE103"/>
    <mergeCell ref="BF103:BG103"/>
    <mergeCell ref="BF102:BG102"/>
    <mergeCell ref="BH102:BI102"/>
    <mergeCell ref="BJ102:BK102"/>
    <mergeCell ref="B103:AC103"/>
    <mergeCell ref="AD103:AF103"/>
    <mergeCell ref="AG103:AI103"/>
    <mergeCell ref="AJ103:AL103"/>
    <mergeCell ref="AM103:AO103"/>
    <mergeCell ref="AP103:AR103"/>
    <mergeCell ref="AS103:AU103"/>
    <mergeCell ref="AS102:AU102"/>
    <mergeCell ref="AV102:AW102"/>
    <mergeCell ref="AX102:AY102"/>
    <mergeCell ref="AZ102:BA102"/>
    <mergeCell ref="BB102:BC102"/>
    <mergeCell ref="BD102:BE102"/>
    <mergeCell ref="B106:AC106"/>
    <mergeCell ref="AD106:AF106"/>
    <mergeCell ref="AG106:AI106"/>
    <mergeCell ref="AJ106:AL106"/>
    <mergeCell ref="AM106:AO106"/>
    <mergeCell ref="AP106:AR106"/>
    <mergeCell ref="AZ105:BA105"/>
    <mergeCell ref="BB105:BC105"/>
    <mergeCell ref="BD105:BE105"/>
    <mergeCell ref="BF105:BG105"/>
    <mergeCell ref="BH105:BI105"/>
    <mergeCell ref="BJ105:BK105"/>
    <mergeCell ref="BJ104:BK104"/>
    <mergeCell ref="B105:AC105"/>
    <mergeCell ref="AD105:AF105"/>
    <mergeCell ref="AG105:AI105"/>
    <mergeCell ref="AJ105:AL105"/>
    <mergeCell ref="AM105:AO105"/>
    <mergeCell ref="AP105:AR105"/>
    <mergeCell ref="AS105:AU105"/>
    <mergeCell ref="AV105:AW105"/>
    <mergeCell ref="AX105:AY105"/>
    <mergeCell ref="AX104:AY104"/>
    <mergeCell ref="AZ104:BA104"/>
    <mergeCell ref="BB104:BC104"/>
    <mergeCell ref="BD104:BE104"/>
    <mergeCell ref="BF104:BG104"/>
    <mergeCell ref="BH104:BI104"/>
    <mergeCell ref="BH107:BI107"/>
    <mergeCell ref="BJ107:BK107"/>
    <mergeCell ref="B108:AC108"/>
    <mergeCell ref="AD108:AF108"/>
    <mergeCell ref="AG108:AI108"/>
    <mergeCell ref="AJ108:AL108"/>
    <mergeCell ref="AM108:AO108"/>
    <mergeCell ref="AP108:AR108"/>
    <mergeCell ref="AS108:AU108"/>
    <mergeCell ref="AV108:AW108"/>
    <mergeCell ref="AV107:AW107"/>
    <mergeCell ref="AX107:AY107"/>
    <mergeCell ref="AZ107:BA107"/>
    <mergeCell ref="BB107:BC107"/>
    <mergeCell ref="BD107:BE107"/>
    <mergeCell ref="BF107:BG107"/>
    <mergeCell ref="BF106:BG106"/>
    <mergeCell ref="BH106:BI106"/>
    <mergeCell ref="BJ106:BK106"/>
    <mergeCell ref="B107:AC107"/>
    <mergeCell ref="AD107:AF107"/>
    <mergeCell ref="AG107:AI107"/>
    <mergeCell ref="AJ107:AL107"/>
    <mergeCell ref="AM107:AO107"/>
    <mergeCell ref="AP107:AR107"/>
    <mergeCell ref="AS107:AU107"/>
    <mergeCell ref="AS106:AU106"/>
    <mergeCell ref="AV106:AW106"/>
    <mergeCell ref="AX106:AY106"/>
    <mergeCell ref="AZ106:BA106"/>
    <mergeCell ref="BB106:BC106"/>
    <mergeCell ref="BD106:BE106"/>
    <mergeCell ref="B110:AC110"/>
    <mergeCell ref="AD110:AF110"/>
    <mergeCell ref="AG110:AI110"/>
    <mergeCell ref="AJ110:AL110"/>
    <mergeCell ref="AM110:AO110"/>
    <mergeCell ref="AP110:AR110"/>
    <mergeCell ref="AZ109:BA109"/>
    <mergeCell ref="BB109:BC109"/>
    <mergeCell ref="BD109:BE109"/>
    <mergeCell ref="BF109:BG109"/>
    <mergeCell ref="BH109:BI109"/>
    <mergeCell ref="BJ109:BK109"/>
    <mergeCell ref="BJ108:BK108"/>
    <mergeCell ref="B109:AC109"/>
    <mergeCell ref="AD109:AF109"/>
    <mergeCell ref="AG109:AI109"/>
    <mergeCell ref="AJ109:AL109"/>
    <mergeCell ref="AM109:AO109"/>
    <mergeCell ref="AP109:AR109"/>
    <mergeCell ref="AS109:AU109"/>
    <mergeCell ref="AV109:AW109"/>
    <mergeCell ref="AX109:AY109"/>
    <mergeCell ref="AX108:AY108"/>
    <mergeCell ref="AZ108:BA108"/>
    <mergeCell ref="BB108:BC108"/>
    <mergeCell ref="BD108:BE108"/>
    <mergeCell ref="BF108:BG108"/>
    <mergeCell ref="BH108:BI108"/>
    <mergeCell ref="BH111:BI111"/>
    <mergeCell ref="BJ111:BK111"/>
    <mergeCell ref="B112:AC112"/>
    <mergeCell ref="AD112:AF112"/>
    <mergeCell ref="AG112:AI112"/>
    <mergeCell ref="AJ112:AL112"/>
    <mergeCell ref="AM112:AO112"/>
    <mergeCell ref="AP112:AR112"/>
    <mergeCell ref="AS112:AU112"/>
    <mergeCell ref="AV112:AW112"/>
    <mergeCell ref="AV111:AW111"/>
    <mergeCell ref="AX111:AY111"/>
    <mergeCell ref="AZ111:BA111"/>
    <mergeCell ref="BB111:BC111"/>
    <mergeCell ref="BD111:BE111"/>
    <mergeCell ref="BF111:BG111"/>
    <mergeCell ref="BF110:BG110"/>
    <mergeCell ref="BH110:BI110"/>
    <mergeCell ref="BJ110:BK110"/>
    <mergeCell ref="B111:AC111"/>
    <mergeCell ref="AD111:AF111"/>
    <mergeCell ref="AG111:AI111"/>
    <mergeCell ref="AJ111:AL111"/>
    <mergeCell ref="AM111:AO111"/>
    <mergeCell ref="AP111:AR111"/>
    <mergeCell ref="AS111:AU111"/>
    <mergeCell ref="AS110:AU110"/>
    <mergeCell ref="AV110:AW110"/>
    <mergeCell ref="AX110:AY110"/>
    <mergeCell ref="AZ110:BA110"/>
    <mergeCell ref="BB110:BC110"/>
    <mergeCell ref="BD110:BE110"/>
    <mergeCell ref="B114:AC114"/>
    <mergeCell ref="AD114:AF114"/>
    <mergeCell ref="AG114:AI114"/>
    <mergeCell ref="AJ114:AL114"/>
    <mergeCell ref="AM114:AO114"/>
    <mergeCell ref="AP114:AR114"/>
    <mergeCell ref="AZ113:BA113"/>
    <mergeCell ref="BB113:BC113"/>
    <mergeCell ref="BD113:BE113"/>
    <mergeCell ref="BF113:BG113"/>
    <mergeCell ref="BH113:BI113"/>
    <mergeCell ref="BJ113:BK113"/>
    <mergeCell ref="BJ112:BK112"/>
    <mergeCell ref="B113:AC113"/>
    <mergeCell ref="AD113:AF113"/>
    <mergeCell ref="AG113:AI113"/>
    <mergeCell ref="AJ113:AL113"/>
    <mergeCell ref="AM113:AO113"/>
    <mergeCell ref="AP113:AR113"/>
    <mergeCell ref="AS113:AU113"/>
    <mergeCell ref="AV113:AW113"/>
    <mergeCell ref="AX113:AY113"/>
    <mergeCell ref="AX112:AY112"/>
    <mergeCell ref="AZ112:BA112"/>
    <mergeCell ref="BB112:BC112"/>
    <mergeCell ref="BD112:BE112"/>
    <mergeCell ref="BF112:BG112"/>
    <mergeCell ref="BH112:BI112"/>
    <mergeCell ref="BJ115:BK115"/>
    <mergeCell ref="AD116:AF116"/>
    <mergeCell ref="AG116:AI116"/>
    <mergeCell ref="AJ116:AL116"/>
    <mergeCell ref="AM116:AO116"/>
    <mergeCell ref="AP116:AR116"/>
    <mergeCell ref="AS116:AU116"/>
    <mergeCell ref="AV116:AW116"/>
    <mergeCell ref="AX116:AY116"/>
    <mergeCell ref="AZ116:BA116"/>
    <mergeCell ref="AX115:AY115"/>
    <mergeCell ref="AZ115:BA115"/>
    <mergeCell ref="BB115:BC115"/>
    <mergeCell ref="BD115:BE115"/>
    <mergeCell ref="BF115:BG115"/>
    <mergeCell ref="BH115:BI115"/>
    <mergeCell ref="BF114:BG114"/>
    <mergeCell ref="BH114:BI114"/>
    <mergeCell ref="BJ114:BK114"/>
    <mergeCell ref="AD115:AF115"/>
    <mergeCell ref="AG115:AI115"/>
    <mergeCell ref="AJ115:AL115"/>
    <mergeCell ref="AM115:AO115"/>
    <mergeCell ref="AP115:AR115"/>
    <mergeCell ref="AS115:AU115"/>
    <mergeCell ref="AV115:AW115"/>
    <mergeCell ref="AS114:AU114"/>
    <mergeCell ref="AV114:AW114"/>
    <mergeCell ref="AX114:AY114"/>
    <mergeCell ref="AZ114:BA114"/>
    <mergeCell ref="BB114:BC114"/>
    <mergeCell ref="BD114:BE114"/>
    <mergeCell ref="BD118:BE118"/>
    <mergeCell ref="BF118:BG118"/>
    <mergeCell ref="BH118:BI118"/>
    <mergeCell ref="BJ118:BK118"/>
    <mergeCell ref="B119:AC119"/>
    <mergeCell ref="AD119:AF119"/>
    <mergeCell ref="AG119:AI119"/>
    <mergeCell ref="AJ119:AL119"/>
    <mergeCell ref="AM119:AO119"/>
    <mergeCell ref="AP119:AR119"/>
    <mergeCell ref="AP118:AR118"/>
    <mergeCell ref="AS118:AU118"/>
    <mergeCell ref="AV118:AW118"/>
    <mergeCell ref="AX118:AY118"/>
    <mergeCell ref="AZ118:BA118"/>
    <mergeCell ref="BB118:BC118"/>
    <mergeCell ref="BB116:BC116"/>
    <mergeCell ref="BD116:BE116"/>
    <mergeCell ref="BF116:BG116"/>
    <mergeCell ref="BH116:BI116"/>
    <mergeCell ref="BJ116:BK116"/>
    <mergeCell ref="B118:AC118"/>
    <mergeCell ref="AD118:AF118"/>
    <mergeCell ref="AG118:AI118"/>
    <mergeCell ref="AJ118:AL118"/>
    <mergeCell ref="AM118:AO118"/>
    <mergeCell ref="B117:AC117"/>
    <mergeCell ref="AD117:AF117"/>
    <mergeCell ref="AG117:AI117"/>
    <mergeCell ref="AJ117:AL117"/>
    <mergeCell ref="AM117:AO117"/>
    <mergeCell ref="AP117:AR117"/>
    <mergeCell ref="BH120:BI120"/>
    <mergeCell ref="BJ120:BK120"/>
    <mergeCell ref="B121:AC121"/>
    <mergeCell ref="AD121:AF121"/>
    <mergeCell ref="AG121:AI121"/>
    <mergeCell ref="AJ121:AL121"/>
    <mergeCell ref="AM121:AO121"/>
    <mergeCell ref="AP121:AR121"/>
    <mergeCell ref="AS121:AU121"/>
    <mergeCell ref="AV121:AW121"/>
    <mergeCell ref="AV120:AW120"/>
    <mergeCell ref="AX120:AY120"/>
    <mergeCell ref="AZ120:BA120"/>
    <mergeCell ref="BB120:BC120"/>
    <mergeCell ref="BD120:BE120"/>
    <mergeCell ref="BF120:BG120"/>
    <mergeCell ref="BF119:BG119"/>
    <mergeCell ref="BH119:BI119"/>
    <mergeCell ref="BJ119:BK119"/>
    <mergeCell ref="B120:AC120"/>
    <mergeCell ref="AD120:AF120"/>
    <mergeCell ref="AG120:AI120"/>
    <mergeCell ref="AJ120:AL120"/>
    <mergeCell ref="AM120:AO120"/>
    <mergeCell ref="AP120:AR120"/>
    <mergeCell ref="AS120:AU120"/>
    <mergeCell ref="AS119:AU119"/>
    <mergeCell ref="AV119:AW119"/>
    <mergeCell ref="AX119:AY119"/>
    <mergeCell ref="AZ119:BA119"/>
    <mergeCell ref="BB119:BC119"/>
    <mergeCell ref="BD119:BE119"/>
    <mergeCell ref="AZ122:BA122"/>
    <mergeCell ref="BB122:BC122"/>
    <mergeCell ref="BD122:BE122"/>
    <mergeCell ref="BF122:BG122"/>
    <mergeCell ref="BH122:BI122"/>
    <mergeCell ref="BJ122:BK122"/>
    <mergeCell ref="BJ121:BK121"/>
    <mergeCell ref="B122:AC122"/>
    <mergeCell ref="AD122:AF122"/>
    <mergeCell ref="AG122:AI122"/>
    <mergeCell ref="AJ122:AL122"/>
    <mergeCell ref="AM122:AO122"/>
    <mergeCell ref="AP122:AR122"/>
    <mergeCell ref="AS122:AU122"/>
    <mergeCell ref="AV122:AW122"/>
    <mergeCell ref="AX122:AY122"/>
    <mergeCell ref="AX121:AY121"/>
    <mergeCell ref="AZ121:BA121"/>
    <mergeCell ref="BB121:BC121"/>
    <mergeCell ref="BD121:BE121"/>
    <mergeCell ref="BF121:BG121"/>
    <mergeCell ref="BH121:BI121"/>
    <mergeCell ref="BF123:BG123"/>
    <mergeCell ref="BH123:BI123"/>
    <mergeCell ref="BJ123:BK123"/>
    <mergeCell ref="BD124:BE124"/>
    <mergeCell ref="BF124:BG124"/>
    <mergeCell ref="BH124:BI124"/>
    <mergeCell ref="AS123:AU123"/>
    <mergeCell ref="AV123:AW123"/>
    <mergeCell ref="AX123:AY123"/>
    <mergeCell ref="AZ123:BA123"/>
    <mergeCell ref="BB123:BC123"/>
    <mergeCell ref="BD123:BE123"/>
    <mergeCell ref="B123:AC123"/>
    <mergeCell ref="AD123:AF123"/>
    <mergeCell ref="AG123:AI123"/>
    <mergeCell ref="AJ123:AL123"/>
    <mergeCell ref="AM123:AO123"/>
    <mergeCell ref="AP123:AR123"/>
    <mergeCell ref="BF126:BG126"/>
    <mergeCell ref="BH126:BI126"/>
    <mergeCell ref="BJ126:BK126"/>
    <mergeCell ref="BJ124:BK124"/>
    <mergeCell ref="BD125:BE125"/>
    <mergeCell ref="BF125:BG125"/>
    <mergeCell ref="BH125:BI125"/>
    <mergeCell ref="BJ125:BK125"/>
    <mergeCell ref="BF128:BG128"/>
    <mergeCell ref="BH128:BI128"/>
    <mergeCell ref="BJ128:BK128"/>
    <mergeCell ref="A127:AW127"/>
    <mergeCell ref="AX127:BC127"/>
    <mergeCell ref="BD127:BE127"/>
    <mergeCell ref="BF127:BG127"/>
    <mergeCell ref="BH127:BI127"/>
    <mergeCell ref="BJ127:BK127"/>
    <mergeCell ref="A126:AW126"/>
    <mergeCell ref="AX126:BC126"/>
    <mergeCell ref="AY138:AZ138"/>
    <mergeCell ref="AX84:AY84"/>
    <mergeCell ref="AV84:AW84"/>
    <mergeCell ref="A124:BC124"/>
    <mergeCell ref="A125:BC125"/>
    <mergeCell ref="A132:AW133"/>
    <mergeCell ref="AX132:BC132"/>
    <mergeCell ref="BD132:BE132"/>
    <mergeCell ref="BF132:BG132"/>
    <mergeCell ref="BH132:BI132"/>
    <mergeCell ref="BJ132:BK132"/>
    <mergeCell ref="AX133:BC133"/>
    <mergeCell ref="BD133:BE133"/>
    <mergeCell ref="BF133:BG133"/>
    <mergeCell ref="BH133:BI133"/>
    <mergeCell ref="A131:AW131"/>
    <mergeCell ref="AX131:BC131"/>
    <mergeCell ref="BD131:BE131"/>
    <mergeCell ref="BF131:BG131"/>
    <mergeCell ref="BH131:BI131"/>
    <mergeCell ref="BJ131:BK131"/>
    <mergeCell ref="AS117:AU117"/>
    <mergeCell ref="AV117:AW117"/>
    <mergeCell ref="AX117:AY117"/>
    <mergeCell ref="AZ117:BA117"/>
    <mergeCell ref="BB117:BC117"/>
    <mergeCell ref="BD117:BE117"/>
    <mergeCell ref="BF117:BG117"/>
    <mergeCell ref="BH117:BI117"/>
    <mergeCell ref="BJ117:BK117"/>
    <mergeCell ref="B116:AC116"/>
    <mergeCell ref="A134:J134"/>
    <mergeCell ref="B49:AC49"/>
    <mergeCell ref="AD49:AF49"/>
    <mergeCell ref="AG49:AI49"/>
    <mergeCell ref="AJ49:AL49"/>
    <mergeCell ref="AM49:AO49"/>
    <mergeCell ref="AP49:AR49"/>
    <mergeCell ref="AS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J133:BK133"/>
    <mergeCell ref="BJ129:BK129"/>
    <mergeCell ref="A128:AW128"/>
    <mergeCell ref="AX128:BC128"/>
    <mergeCell ref="BD128:BE128"/>
    <mergeCell ref="A130:AW130"/>
    <mergeCell ref="AX130:BC130"/>
    <mergeCell ref="BD130:BE130"/>
    <mergeCell ref="BF130:BG130"/>
    <mergeCell ref="BH130:BI130"/>
    <mergeCell ref="BJ130:BK130"/>
    <mergeCell ref="A129:AW129"/>
    <mergeCell ref="AX129:BC129"/>
    <mergeCell ref="BD129:BE129"/>
    <mergeCell ref="BF129:BG129"/>
    <mergeCell ref="BH129:BI129"/>
    <mergeCell ref="BD126:BE126"/>
  </mergeCells>
  <pageMargins left="0.19685039370078741" right="0" top="0.19685039370078741" bottom="0.23622047244094491" header="0.51181102362204722" footer="0.51181102362204722"/>
  <pageSetup paperSize="8" scale="8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10"/>
  <sheetViews>
    <sheetView topLeftCell="A52" workbookViewId="0">
      <selection activeCell="B62" sqref="B62:AC62"/>
    </sheetView>
  </sheetViews>
  <sheetFormatPr defaultColWidth="2.28515625" defaultRowHeight="10.5"/>
  <cols>
    <col min="1" max="1" width="4.7109375" style="58" customWidth="1"/>
    <col min="2" max="19" width="2.28515625" style="58"/>
    <col min="20" max="21" width="2.28515625" style="120"/>
    <col min="22" max="29" width="2.28515625" style="58"/>
    <col min="30" max="41" width="1.28515625" style="58" customWidth="1"/>
    <col min="42" max="16384" width="2.28515625" style="58"/>
  </cols>
  <sheetData>
    <row r="2" spans="1:81">
      <c r="Y2" s="77" t="s">
        <v>81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BZ2" s="66"/>
      <c r="CA2" s="66"/>
      <c r="CB2" s="66"/>
    </row>
    <row r="3" spans="1:81">
      <c r="A3" s="356" t="s">
        <v>82</v>
      </c>
      <c r="B3" s="358" t="s">
        <v>83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44" t="s">
        <v>206</v>
      </c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59" t="s">
        <v>84</v>
      </c>
      <c r="AQ3" s="359"/>
      <c r="AR3" s="359"/>
      <c r="AS3" s="359" t="s">
        <v>85</v>
      </c>
      <c r="AT3" s="359"/>
      <c r="AU3" s="359"/>
      <c r="AV3" s="360" t="s">
        <v>86</v>
      </c>
      <c r="AW3" s="360"/>
      <c r="AX3" s="360"/>
      <c r="AY3" s="360"/>
      <c r="AZ3" s="360"/>
      <c r="BA3" s="360"/>
      <c r="BB3" s="360"/>
      <c r="BC3" s="360"/>
      <c r="BD3" s="264" t="s">
        <v>87</v>
      </c>
      <c r="BE3" s="264"/>
      <c r="BF3" s="264"/>
      <c r="BG3" s="264"/>
      <c r="BH3" s="264"/>
      <c r="BI3" s="264"/>
      <c r="BJ3" s="264"/>
      <c r="BK3" s="264"/>
      <c r="BZ3" s="66"/>
      <c r="CA3" s="66"/>
      <c r="CB3" s="123"/>
      <c r="CC3" s="123"/>
    </row>
    <row r="4" spans="1:81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45" t="s">
        <v>207</v>
      </c>
      <c r="AE4" s="345"/>
      <c r="AF4" s="345"/>
      <c r="AG4" s="363" t="s">
        <v>282</v>
      </c>
      <c r="AH4" s="364"/>
      <c r="AI4" s="365"/>
      <c r="AJ4" s="345" t="s">
        <v>208</v>
      </c>
      <c r="AK4" s="345"/>
      <c r="AL4" s="345"/>
      <c r="AM4" s="345" t="s">
        <v>209</v>
      </c>
      <c r="AN4" s="345"/>
      <c r="AO4" s="345"/>
      <c r="AP4" s="359"/>
      <c r="AQ4" s="359"/>
      <c r="AR4" s="359"/>
      <c r="AS4" s="359"/>
      <c r="AT4" s="359"/>
      <c r="AU4" s="359"/>
      <c r="AV4" s="345" t="s">
        <v>88</v>
      </c>
      <c r="AW4" s="345"/>
      <c r="AX4" s="352" t="s">
        <v>173</v>
      </c>
      <c r="AY4" s="352"/>
      <c r="AZ4" s="352" t="s">
        <v>89</v>
      </c>
      <c r="BA4" s="352"/>
      <c r="BB4" s="328" t="s">
        <v>90</v>
      </c>
      <c r="BC4" s="330"/>
      <c r="BD4" s="352" t="s">
        <v>91</v>
      </c>
      <c r="BE4" s="352"/>
      <c r="BF4" s="352" t="s">
        <v>92</v>
      </c>
      <c r="BG4" s="352"/>
      <c r="BH4" s="352" t="s">
        <v>202</v>
      </c>
      <c r="BI4" s="352"/>
      <c r="BJ4" s="352" t="s">
        <v>203</v>
      </c>
      <c r="BK4" s="352"/>
      <c r="CB4" s="66"/>
      <c r="CC4" s="66"/>
    </row>
    <row r="5" spans="1:81">
      <c r="A5" s="78"/>
      <c r="B5" s="354" t="s">
        <v>93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264"/>
      <c r="AE5" s="264"/>
      <c r="AF5" s="264"/>
      <c r="AG5" s="363"/>
      <c r="AH5" s="364"/>
      <c r="AI5" s="365"/>
      <c r="AJ5" s="264"/>
      <c r="AK5" s="264"/>
      <c r="AL5" s="264"/>
      <c r="AM5" s="264"/>
      <c r="AN5" s="264"/>
      <c r="AO5" s="264"/>
      <c r="AP5" s="355">
        <f>AP6+AP62</f>
        <v>3402</v>
      </c>
      <c r="AQ5" s="355"/>
      <c r="AR5" s="355"/>
      <c r="AS5" s="355">
        <f>AS6+AS62</f>
        <v>1134</v>
      </c>
      <c r="AT5" s="355"/>
      <c r="AU5" s="355"/>
      <c r="AV5" s="367">
        <f>AV6+AV62</f>
        <v>2268</v>
      </c>
      <c r="AW5" s="368"/>
      <c r="AX5" s="367">
        <f>AX6+AX62</f>
        <v>960</v>
      </c>
      <c r="AY5" s="368"/>
      <c r="AZ5" s="367">
        <f t="shared" ref="AZ5" si="0">AZ6+AZ62</f>
        <v>1248</v>
      </c>
      <c r="BA5" s="368"/>
      <c r="BB5" s="367">
        <f t="shared" ref="BB5" si="1">BB6+BB62</f>
        <v>20</v>
      </c>
      <c r="BC5" s="368"/>
      <c r="BD5" s="367">
        <f t="shared" ref="BD5" si="2">BD6+BD62</f>
        <v>600</v>
      </c>
      <c r="BE5" s="368"/>
      <c r="BF5" s="367">
        <f t="shared" ref="BF5" si="3">BF6+BF62</f>
        <v>694</v>
      </c>
      <c r="BG5" s="368"/>
      <c r="BH5" s="367">
        <f t="shared" ref="BH5" si="4">BH6+BH62</f>
        <v>594</v>
      </c>
      <c r="BI5" s="368"/>
      <c r="BJ5" s="367">
        <f t="shared" ref="BJ5" si="5">BJ6+BJ62</f>
        <v>358</v>
      </c>
      <c r="BK5" s="368"/>
      <c r="CB5" s="66"/>
      <c r="CC5" s="66"/>
    </row>
    <row r="6" spans="1:81">
      <c r="A6" s="114"/>
      <c r="B6" s="361" t="s">
        <v>94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264"/>
      <c r="AE6" s="264"/>
      <c r="AF6" s="264"/>
      <c r="AG6" s="363"/>
      <c r="AH6" s="364"/>
      <c r="AI6" s="365"/>
      <c r="AJ6" s="264"/>
      <c r="AK6" s="264"/>
      <c r="AL6" s="264"/>
      <c r="AM6" s="264"/>
      <c r="AN6" s="264"/>
      <c r="AO6" s="264"/>
      <c r="AP6" s="362">
        <f>SUM(AP7,AP12,AP16)</f>
        <v>2376</v>
      </c>
      <c r="AQ6" s="362"/>
      <c r="AR6" s="362"/>
      <c r="AS6" s="362">
        <f>SUM(AS7,AS12,AS16)</f>
        <v>792</v>
      </c>
      <c r="AT6" s="362"/>
      <c r="AU6" s="362"/>
      <c r="AV6" s="366">
        <f>SUM(AV7,AV12,AV16)</f>
        <v>1584</v>
      </c>
      <c r="AW6" s="366"/>
      <c r="AX6" s="366">
        <f>SUM(AX7,AX12,AX16)</f>
        <v>656</v>
      </c>
      <c r="AY6" s="366"/>
      <c r="AZ6" s="366">
        <f>SUM(AZ7,AZ12,AZ16)</f>
        <v>888</v>
      </c>
      <c r="BA6" s="366"/>
      <c r="BB6" s="366">
        <f>SUM(BB7,BB12,BB16)</f>
        <v>0</v>
      </c>
      <c r="BC6" s="366"/>
      <c r="BD6" s="366">
        <f t="shared" ref="BD6" si="6">SUM(BD7,BD12,BD16)</f>
        <v>426</v>
      </c>
      <c r="BE6" s="366"/>
      <c r="BF6" s="366">
        <f t="shared" ref="BF6" si="7">SUM(BF7,BF12,BF16)</f>
        <v>520</v>
      </c>
      <c r="BG6" s="366"/>
      <c r="BH6" s="366">
        <f t="shared" ref="BH6" si="8">SUM(BH7,BH12,BH16)</f>
        <v>364</v>
      </c>
      <c r="BI6" s="366"/>
      <c r="BJ6" s="366">
        <f t="shared" ref="BJ6" si="9">SUM(BJ7,BJ12,BJ16)</f>
        <v>274</v>
      </c>
      <c r="BK6" s="366"/>
      <c r="CB6" s="66"/>
      <c r="CC6" s="66"/>
    </row>
    <row r="7" spans="1:81">
      <c r="A7" s="79" t="s">
        <v>95</v>
      </c>
      <c r="B7" s="281" t="s">
        <v>96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>
        <v>522</v>
      </c>
      <c r="AQ7" s="334"/>
      <c r="AR7" s="334"/>
      <c r="AS7" s="334">
        <v>174</v>
      </c>
      <c r="AT7" s="334"/>
      <c r="AU7" s="334"/>
      <c r="AV7" s="334">
        <v>348</v>
      </c>
      <c r="AW7" s="334"/>
      <c r="AX7" s="334">
        <f>SUM(AX8:AY11)</f>
        <v>96</v>
      </c>
      <c r="AY7" s="334"/>
      <c r="AZ7" s="334">
        <f>SUM(AZ8:BA11)</f>
        <v>252</v>
      </c>
      <c r="BA7" s="334"/>
      <c r="BB7" s="334"/>
      <c r="BC7" s="334"/>
      <c r="BD7" s="334">
        <f>SUM(BD8:BD11)</f>
        <v>150</v>
      </c>
      <c r="BE7" s="334"/>
      <c r="BF7" s="334">
        <f>SUM(BF8:BF11)</f>
        <v>112</v>
      </c>
      <c r="BG7" s="334"/>
      <c r="BH7" s="334">
        <f>SUM(BH8:BH11)</f>
        <v>38</v>
      </c>
      <c r="BI7" s="334"/>
      <c r="BJ7" s="334">
        <f>SUM(BJ8:BJ11)</f>
        <v>48</v>
      </c>
      <c r="BK7" s="334"/>
      <c r="CB7" s="66"/>
      <c r="CC7" s="66"/>
    </row>
    <row r="8" spans="1:81">
      <c r="A8" s="80" t="s">
        <v>97</v>
      </c>
      <c r="B8" s="263" t="s">
        <v>98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4"/>
      <c r="AE8" s="264"/>
      <c r="AF8" s="264"/>
      <c r="AG8" s="363">
        <v>6</v>
      </c>
      <c r="AH8" s="364"/>
      <c r="AI8" s="365"/>
      <c r="AJ8" s="264"/>
      <c r="AK8" s="264"/>
      <c r="AL8" s="264"/>
      <c r="AM8" s="264"/>
      <c r="AN8" s="264"/>
      <c r="AO8" s="264"/>
      <c r="AP8" s="264">
        <v>60</v>
      </c>
      <c r="AQ8" s="264"/>
      <c r="AR8" s="264"/>
      <c r="AS8" s="264">
        <f>AV8/2</f>
        <v>24</v>
      </c>
      <c r="AT8" s="264"/>
      <c r="AU8" s="264"/>
      <c r="AV8" s="264">
        <v>48</v>
      </c>
      <c r="AW8" s="264"/>
      <c r="AX8" s="264">
        <v>48</v>
      </c>
      <c r="AY8" s="264"/>
      <c r="AZ8" s="264"/>
      <c r="BA8" s="264"/>
      <c r="BB8" s="264"/>
      <c r="BC8" s="264"/>
      <c r="BD8" s="352"/>
      <c r="BE8" s="352"/>
      <c r="BF8" s="352"/>
      <c r="BG8" s="352"/>
      <c r="BH8" s="352"/>
      <c r="BI8" s="352"/>
      <c r="BJ8" s="352">
        <v>48</v>
      </c>
      <c r="BK8" s="352"/>
      <c r="CB8" s="66"/>
      <c r="CC8" s="66"/>
    </row>
    <row r="9" spans="1:81">
      <c r="A9" s="81" t="s">
        <v>99</v>
      </c>
      <c r="B9" s="263" t="s">
        <v>100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4"/>
      <c r="AE9" s="264"/>
      <c r="AF9" s="264"/>
      <c r="AG9" s="363">
        <v>3</v>
      </c>
      <c r="AH9" s="364"/>
      <c r="AI9" s="365"/>
      <c r="AJ9" s="264"/>
      <c r="AK9" s="264"/>
      <c r="AL9" s="264"/>
      <c r="AM9" s="264"/>
      <c r="AN9" s="264"/>
      <c r="AO9" s="264"/>
      <c r="AP9" s="264">
        <v>60</v>
      </c>
      <c r="AQ9" s="264"/>
      <c r="AR9" s="264"/>
      <c r="AS9" s="264">
        <f t="shared" ref="AS9:AS11" si="10">AV9/2</f>
        <v>24</v>
      </c>
      <c r="AT9" s="264"/>
      <c r="AU9" s="264"/>
      <c r="AV9" s="264">
        <v>48</v>
      </c>
      <c r="AW9" s="264"/>
      <c r="AX9" s="264">
        <v>48</v>
      </c>
      <c r="AY9" s="264"/>
      <c r="AZ9" s="264"/>
      <c r="BA9" s="264"/>
      <c r="BB9" s="264"/>
      <c r="BC9" s="264"/>
      <c r="BD9" s="352">
        <v>48</v>
      </c>
      <c r="BE9" s="352"/>
      <c r="BF9" s="352"/>
      <c r="BG9" s="352"/>
      <c r="BH9" s="352"/>
      <c r="BI9" s="352"/>
      <c r="BJ9" s="352"/>
      <c r="BK9" s="352"/>
      <c r="CB9" s="66"/>
      <c r="CC9" s="66"/>
    </row>
    <row r="10" spans="1:81">
      <c r="A10" s="80" t="s">
        <v>101</v>
      </c>
      <c r="B10" s="263" t="s">
        <v>102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4"/>
      <c r="AE10" s="264"/>
      <c r="AF10" s="264"/>
      <c r="AG10" s="363">
        <v>3.4</v>
      </c>
      <c r="AH10" s="364"/>
      <c r="AI10" s="365"/>
      <c r="AJ10" s="264"/>
      <c r="AK10" s="264"/>
      <c r="AL10" s="264"/>
      <c r="AM10" s="264"/>
      <c r="AN10" s="264"/>
      <c r="AO10" s="264"/>
      <c r="AP10" s="264">
        <v>150</v>
      </c>
      <c r="AQ10" s="264"/>
      <c r="AR10" s="264"/>
      <c r="AS10" s="264">
        <f t="shared" si="10"/>
        <v>63</v>
      </c>
      <c r="AT10" s="264"/>
      <c r="AU10" s="264"/>
      <c r="AV10" s="264">
        <v>126</v>
      </c>
      <c r="AW10" s="264"/>
      <c r="AX10" s="264"/>
      <c r="AY10" s="264"/>
      <c r="AZ10" s="264">
        <v>126</v>
      </c>
      <c r="BA10" s="264"/>
      <c r="BB10" s="264"/>
      <c r="BC10" s="264"/>
      <c r="BD10" s="352">
        <v>64</v>
      </c>
      <c r="BE10" s="352"/>
      <c r="BF10" s="352">
        <v>62</v>
      </c>
      <c r="BG10" s="352"/>
      <c r="BH10" s="352"/>
      <c r="BI10" s="352"/>
      <c r="BJ10" s="352"/>
      <c r="BK10" s="352"/>
    </row>
    <row r="11" spans="1:81">
      <c r="A11" s="81" t="s">
        <v>103</v>
      </c>
      <c r="B11" s="263" t="s">
        <v>104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4"/>
      <c r="AE11" s="264"/>
      <c r="AF11" s="264"/>
      <c r="AG11" s="363" t="s">
        <v>250</v>
      </c>
      <c r="AH11" s="364"/>
      <c r="AI11" s="365"/>
      <c r="AJ11" s="264"/>
      <c r="AK11" s="264"/>
      <c r="AL11" s="264"/>
      <c r="AM11" s="264"/>
      <c r="AN11" s="264"/>
      <c r="AO11" s="264"/>
      <c r="AP11" s="264">
        <v>252</v>
      </c>
      <c r="AQ11" s="264"/>
      <c r="AR11" s="264"/>
      <c r="AS11" s="264">
        <f t="shared" si="10"/>
        <v>63</v>
      </c>
      <c r="AT11" s="264"/>
      <c r="AU11" s="264"/>
      <c r="AV11" s="264">
        <v>126</v>
      </c>
      <c r="AW11" s="264"/>
      <c r="AX11" s="264"/>
      <c r="AY11" s="264"/>
      <c r="AZ11" s="264">
        <v>126</v>
      </c>
      <c r="BA11" s="264"/>
      <c r="BB11" s="264"/>
      <c r="BC11" s="264"/>
      <c r="BD11" s="352">
        <v>38</v>
      </c>
      <c r="BE11" s="352"/>
      <c r="BF11" s="352">
        <v>50</v>
      </c>
      <c r="BG11" s="352"/>
      <c r="BH11" s="352">
        <v>38</v>
      </c>
      <c r="BI11" s="352"/>
      <c r="BJ11" s="352">
        <v>0</v>
      </c>
      <c r="BK11" s="352"/>
    </row>
    <row r="12" spans="1:81">
      <c r="A12" s="82" t="s">
        <v>105</v>
      </c>
      <c r="B12" s="281" t="s">
        <v>106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>
        <v>198</v>
      </c>
      <c r="AQ12" s="334"/>
      <c r="AR12" s="334"/>
      <c r="AS12" s="334">
        <v>66</v>
      </c>
      <c r="AT12" s="334"/>
      <c r="AU12" s="334"/>
      <c r="AV12" s="334">
        <v>132</v>
      </c>
      <c r="AW12" s="334"/>
      <c r="AX12" s="334">
        <f>SUM(AX13:AY15)</f>
        <v>82</v>
      </c>
      <c r="AY12" s="334"/>
      <c r="AZ12" s="334">
        <f>SUM(AZ13:BA15)</f>
        <v>50</v>
      </c>
      <c r="BA12" s="334"/>
      <c r="BB12" s="334"/>
      <c r="BC12" s="334"/>
      <c r="BD12" s="334">
        <f>SUM(BD13:BD15)</f>
        <v>132</v>
      </c>
      <c r="BE12" s="334"/>
      <c r="BF12" s="334">
        <f>SUM(BF13:BF15)</f>
        <v>0</v>
      </c>
      <c r="BG12" s="334"/>
      <c r="BH12" s="334">
        <f>SUM(BH13:BH15)</f>
        <v>0</v>
      </c>
      <c r="BI12" s="334"/>
      <c r="BJ12" s="334">
        <f>SUM(BJ13:BJ15)</f>
        <v>0</v>
      </c>
      <c r="BK12" s="334"/>
    </row>
    <row r="13" spans="1:81">
      <c r="A13" s="81" t="s">
        <v>107</v>
      </c>
      <c r="B13" s="263" t="s">
        <v>108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4"/>
      <c r="AE13" s="264"/>
      <c r="AF13" s="264"/>
      <c r="AG13" s="264">
        <v>3</v>
      </c>
      <c r="AH13" s="264"/>
      <c r="AI13" s="264"/>
      <c r="AJ13" s="264"/>
      <c r="AK13" s="264"/>
      <c r="AL13" s="264"/>
      <c r="AM13" s="264"/>
      <c r="AN13" s="264"/>
      <c r="AO13" s="264"/>
      <c r="AP13" s="264">
        <v>60</v>
      </c>
      <c r="AQ13" s="264"/>
      <c r="AR13" s="264"/>
      <c r="AS13" s="264">
        <v>20</v>
      </c>
      <c r="AT13" s="264"/>
      <c r="AU13" s="264"/>
      <c r="AV13" s="264">
        <v>40</v>
      </c>
      <c r="AW13" s="264"/>
      <c r="AX13" s="264">
        <v>20</v>
      </c>
      <c r="AY13" s="264"/>
      <c r="AZ13" s="264">
        <v>20</v>
      </c>
      <c r="BA13" s="264"/>
      <c r="BB13" s="264"/>
      <c r="BC13" s="264"/>
      <c r="BD13" s="352">
        <v>40</v>
      </c>
      <c r="BE13" s="352"/>
      <c r="BF13" s="352"/>
      <c r="BG13" s="352"/>
      <c r="BH13" s="352"/>
      <c r="BI13" s="352"/>
      <c r="BJ13" s="352"/>
      <c r="BK13" s="352"/>
    </row>
    <row r="14" spans="1:81">
      <c r="A14" s="80" t="s">
        <v>109</v>
      </c>
      <c r="B14" s="263" t="s">
        <v>110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4"/>
      <c r="AE14" s="264"/>
      <c r="AF14" s="264"/>
      <c r="AG14" s="264">
        <v>3</v>
      </c>
      <c r="AH14" s="264"/>
      <c r="AI14" s="264"/>
      <c r="AJ14" s="264"/>
      <c r="AK14" s="264"/>
      <c r="AL14" s="264"/>
      <c r="AM14" s="264"/>
      <c r="AN14" s="264"/>
      <c r="AO14" s="264"/>
      <c r="AP14" s="264">
        <v>90</v>
      </c>
      <c r="AQ14" s="264"/>
      <c r="AR14" s="264"/>
      <c r="AS14" s="264">
        <v>30</v>
      </c>
      <c r="AT14" s="264"/>
      <c r="AU14" s="264"/>
      <c r="AV14" s="264">
        <v>60</v>
      </c>
      <c r="AW14" s="264"/>
      <c r="AX14" s="264">
        <v>30</v>
      </c>
      <c r="AY14" s="264"/>
      <c r="AZ14" s="264">
        <v>30</v>
      </c>
      <c r="BA14" s="264"/>
      <c r="BB14" s="264"/>
      <c r="BC14" s="264"/>
      <c r="BD14" s="352">
        <v>60</v>
      </c>
      <c r="BE14" s="352"/>
      <c r="BF14" s="352"/>
      <c r="BG14" s="352"/>
      <c r="BH14" s="352"/>
      <c r="BI14" s="352"/>
      <c r="BJ14" s="352"/>
      <c r="BK14" s="352"/>
    </row>
    <row r="15" spans="1:81">
      <c r="A15" s="81" t="s">
        <v>111</v>
      </c>
      <c r="B15" s="263" t="s">
        <v>112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4"/>
      <c r="AE15" s="264"/>
      <c r="AF15" s="264"/>
      <c r="AG15" s="264">
        <v>3</v>
      </c>
      <c r="AH15" s="264"/>
      <c r="AI15" s="264"/>
      <c r="AJ15" s="264"/>
      <c r="AK15" s="264"/>
      <c r="AL15" s="264"/>
      <c r="AM15" s="264"/>
      <c r="AN15" s="264"/>
      <c r="AO15" s="264"/>
      <c r="AP15" s="264">
        <v>48</v>
      </c>
      <c r="AQ15" s="264"/>
      <c r="AR15" s="264"/>
      <c r="AS15" s="264">
        <v>16</v>
      </c>
      <c r="AT15" s="264"/>
      <c r="AU15" s="264"/>
      <c r="AV15" s="264">
        <v>32</v>
      </c>
      <c r="AW15" s="264"/>
      <c r="AX15" s="264">
        <v>32</v>
      </c>
      <c r="AY15" s="264"/>
      <c r="AZ15" s="264"/>
      <c r="BA15" s="264"/>
      <c r="BB15" s="264"/>
      <c r="BC15" s="264"/>
      <c r="BD15" s="352">
        <v>32</v>
      </c>
      <c r="BE15" s="352"/>
      <c r="BF15" s="352"/>
      <c r="BG15" s="352"/>
      <c r="BH15" s="352"/>
      <c r="BI15" s="352"/>
      <c r="BJ15" s="352"/>
      <c r="BK15" s="352"/>
    </row>
    <row r="16" spans="1:81">
      <c r="A16" s="79" t="s">
        <v>113</v>
      </c>
      <c r="B16" s="374" t="s">
        <v>114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6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334">
        <v>1656</v>
      </c>
      <c r="AQ16" s="334"/>
      <c r="AR16" s="334"/>
      <c r="AS16" s="334">
        <v>552</v>
      </c>
      <c r="AT16" s="334"/>
      <c r="AU16" s="334"/>
      <c r="AV16" s="334">
        <v>1104</v>
      </c>
      <c r="AW16" s="334"/>
      <c r="AX16" s="334">
        <f>AX17+AX26</f>
        <v>478</v>
      </c>
      <c r="AY16" s="334"/>
      <c r="AZ16" s="334">
        <f>AZ17+AZ26</f>
        <v>586</v>
      </c>
      <c r="BA16" s="334"/>
      <c r="BB16" s="564"/>
      <c r="BC16" s="564"/>
      <c r="BD16" s="564">
        <f>BD17+BD26</f>
        <v>144</v>
      </c>
      <c r="BE16" s="564"/>
      <c r="BF16" s="564">
        <f>BF17+BF26</f>
        <v>408</v>
      </c>
      <c r="BG16" s="564"/>
      <c r="BH16" s="564">
        <f>BH17+BH26</f>
        <v>326</v>
      </c>
      <c r="BI16" s="564"/>
      <c r="BJ16" s="564">
        <f>BJ17+BJ26</f>
        <v>226</v>
      </c>
      <c r="BK16" s="564"/>
    </row>
    <row r="17" spans="1:63">
      <c r="A17" s="83" t="s">
        <v>115</v>
      </c>
      <c r="B17" s="370" t="s">
        <v>116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1"/>
      <c r="AE17" s="372"/>
      <c r="AF17" s="373"/>
      <c r="AG17" s="371"/>
      <c r="AH17" s="372"/>
      <c r="AI17" s="373"/>
      <c r="AJ17" s="371"/>
      <c r="AK17" s="372"/>
      <c r="AL17" s="373"/>
      <c r="AM17" s="371"/>
      <c r="AN17" s="372"/>
      <c r="AO17" s="373"/>
      <c r="AP17" s="369">
        <v>918</v>
      </c>
      <c r="AQ17" s="369"/>
      <c r="AR17" s="369"/>
      <c r="AS17" s="369">
        <v>306</v>
      </c>
      <c r="AT17" s="369"/>
      <c r="AU17" s="369"/>
      <c r="AV17" s="369">
        <f>AV18+AV19+AV20+AV21+AV22+AV23+AV24+AV25</f>
        <v>612</v>
      </c>
      <c r="AW17" s="369"/>
      <c r="AX17" s="369">
        <f>SUM(AX18:AY25)</f>
        <v>322</v>
      </c>
      <c r="AY17" s="369"/>
      <c r="AZ17" s="369">
        <f>SUM(AZ18:BA25)</f>
        <v>290</v>
      </c>
      <c r="BA17" s="369"/>
      <c r="BB17" s="369"/>
      <c r="BC17" s="369"/>
      <c r="BD17" s="369">
        <f>SUM(BD18:BD25)</f>
        <v>100</v>
      </c>
      <c r="BE17" s="369"/>
      <c r="BF17" s="369">
        <f>SUM(BF18:BF25)</f>
        <v>342</v>
      </c>
      <c r="BG17" s="369"/>
      <c r="BH17" s="369">
        <f>SUM(BH18:BH25)</f>
        <v>50</v>
      </c>
      <c r="BI17" s="369"/>
      <c r="BJ17" s="369">
        <f>SUM(BJ18:BJ25)</f>
        <v>120</v>
      </c>
      <c r="BK17" s="369"/>
    </row>
    <row r="18" spans="1:63">
      <c r="A18" s="81" t="s">
        <v>117</v>
      </c>
      <c r="B18" s="263" t="s">
        <v>118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4"/>
      <c r="AE18" s="264"/>
      <c r="AF18" s="264"/>
      <c r="AG18" s="363">
        <v>3</v>
      </c>
      <c r="AH18" s="364"/>
      <c r="AI18" s="365"/>
      <c r="AJ18" s="264"/>
      <c r="AK18" s="264"/>
      <c r="AL18" s="264"/>
      <c r="AM18" s="264"/>
      <c r="AN18" s="264"/>
      <c r="AO18" s="264"/>
      <c r="AP18" s="264">
        <v>90</v>
      </c>
      <c r="AQ18" s="264"/>
      <c r="AR18" s="264"/>
      <c r="AS18" s="264">
        <v>30</v>
      </c>
      <c r="AT18" s="264"/>
      <c r="AU18" s="264"/>
      <c r="AV18" s="264">
        <v>60</v>
      </c>
      <c r="AW18" s="264"/>
      <c r="AX18" s="264">
        <f>AV18-AZ18</f>
        <v>46</v>
      </c>
      <c r="AY18" s="264"/>
      <c r="AZ18" s="264">
        <v>14</v>
      </c>
      <c r="BA18" s="264"/>
      <c r="BB18" s="264"/>
      <c r="BC18" s="264"/>
      <c r="BD18" s="352">
        <v>60</v>
      </c>
      <c r="BE18" s="352"/>
      <c r="BF18" s="352"/>
      <c r="BG18" s="352"/>
      <c r="BH18" s="352"/>
      <c r="BI18" s="352"/>
      <c r="BJ18" s="352"/>
      <c r="BK18" s="352"/>
    </row>
    <row r="19" spans="1:63">
      <c r="A19" s="80" t="s">
        <v>119</v>
      </c>
      <c r="B19" s="263" t="s">
        <v>179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4">
        <v>4</v>
      </c>
      <c r="AE19" s="264"/>
      <c r="AF19" s="264"/>
      <c r="AG19" s="363"/>
      <c r="AH19" s="364"/>
      <c r="AI19" s="365"/>
      <c r="AJ19" s="264"/>
      <c r="AK19" s="264"/>
      <c r="AL19" s="264"/>
      <c r="AM19" s="264"/>
      <c r="AN19" s="264"/>
      <c r="AO19" s="264"/>
      <c r="AP19" s="264">
        <v>117</v>
      </c>
      <c r="AQ19" s="264"/>
      <c r="AR19" s="264"/>
      <c r="AS19" s="264">
        <v>39</v>
      </c>
      <c r="AT19" s="264"/>
      <c r="AU19" s="264"/>
      <c r="AV19" s="264">
        <v>78</v>
      </c>
      <c r="AW19" s="264"/>
      <c r="AX19" s="264">
        <v>40</v>
      </c>
      <c r="AY19" s="264"/>
      <c r="AZ19" s="264">
        <v>38</v>
      </c>
      <c r="BA19" s="264"/>
      <c r="BB19" s="264"/>
      <c r="BC19" s="264"/>
      <c r="BD19" s="352"/>
      <c r="BE19" s="352"/>
      <c r="BF19" s="352">
        <v>78</v>
      </c>
      <c r="BG19" s="352"/>
      <c r="BH19" s="352"/>
      <c r="BI19" s="352"/>
      <c r="BJ19" s="352"/>
      <c r="BK19" s="352"/>
    </row>
    <row r="20" spans="1:63">
      <c r="A20" s="81" t="s">
        <v>120</v>
      </c>
      <c r="B20" s="263" t="s">
        <v>121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4"/>
      <c r="AE20" s="264"/>
      <c r="AF20" s="264"/>
      <c r="AG20" s="363">
        <v>6</v>
      </c>
      <c r="AH20" s="364"/>
      <c r="AI20" s="365"/>
      <c r="AJ20" s="264"/>
      <c r="AK20" s="264"/>
      <c r="AL20" s="264"/>
      <c r="AM20" s="264"/>
      <c r="AN20" s="264"/>
      <c r="AO20" s="264"/>
      <c r="AP20" s="264">
        <v>90</v>
      </c>
      <c r="AQ20" s="264"/>
      <c r="AR20" s="264"/>
      <c r="AS20" s="264">
        <v>30</v>
      </c>
      <c r="AT20" s="264"/>
      <c r="AU20" s="264"/>
      <c r="AV20" s="264">
        <v>60</v>
      </c>
      <c r="AW20" s="264"/>
      <c r="AX20" s="264">
        <v>20</v>
      </c>
      <c r="AY20" s="264"/>
      <c r="AZ20" s="264">
        <v>40</v>
      </c>
      <c r="BA20" s="264"/>
      <c r="BB20" s="264"/>
      <c r="BC20" s="264"/>
      <c r="BD20" s="352"/>
      <c r="BE20" s="352"/>
      <c r="BF20" s="352"/>
      <c r="BG20" s="352"/>
      <c r="BH20" s="352"/>
      <c r="BI20" s="352"/>
      <c r="BJ20" s="352">
        <v>60</v>
      </c>
      <c r="BK20" s="352"/>
    </row>
    <row r="21" spans="1:63">
      <c r="A21" s="80" t="s">
        <v>122</v>
      </c>
      <c r="B21" s="263" t="s">
        <v>123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4">
        <v>4</v>
      </c>
      <c r="AE21" s="264"/>
      <c r="AF21" s="264"/>
      <c r="AG21" s="363"/>
      <c r="AH21" s="364"/>
      <c r="AI21" s="365"/>
      <c r="AJ21" s="264"/>
      <c r="AK21" s="264"/>
      <c r="AL21" s="264"/>
      <c r="AM21" s="264"/>
      <c r="AN21" s="264"/>
      <c r="AO21" s="264"/>
      <c r="AP21" s="264">
        <v>90</v>
      </c>
      <c r="AQ21" s="264"/>
      <c r="AR21" s="264"/>
      <c r="AS21" s="264">
        <v>30</v>
      </c>
      <c r="AT21" s="264"/>
      <c r="AU21" s="264"/>
      <c r="AV21" s="264">
        <v>60</v>
      </c>
      <c r="AW21" s="264"/>
      <c r="AX21" s="264">
        <v>50</v>
      </c>
      <c r="AY21" s="264"/>
      <c r="AZ21" s="264">
        <v>10</v>
      </c>
      <c r="BA21" s="264"/>
      <c r="BB21" s="264"/>
      <c r="BC21" s="264"/>
      <c r="BD21" s="352"/>
      <c r="BE21" s="352"/>
      <c r="BF21" s="352">
        <v>60</v>
      </c>
      <c r="BG21" s="352"/>
      <c r="BH21" s="352"/>
      <c r="BI21" s="352"/>
      <c r="BJ21" s="352"/>
      <c r="BK21" s="352"/>
    </row>
    <row r="22" spans="1:63">
      <c r="A22" s="81" t="s">
        <v>124</v>
      </c>
      <c r="B22" s="263" t="s">
        <v>125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4"/>
      <c r="AE22" s="264"/>
      <c r="AF22" s="264"/>
      <c r="AG22" s="363">
        <v>5.6</v>
      </c>
      <c r="AH22" s="364"/>
      <c r="AI22" s="365"/>
      <c r="AJ22" s="264"/>
      <c r="AK22" s="264"/>
      <c r="AL22" s="264"/>
      <c r="AM22" s="264"/>
      <c r="AN22" s="264"/>
      <c r="AO22" s="264"/>
      <c r="AP22" s="264">
        <v>165</v>
      </c>
      <c r="AQ22" s="264"/>
      <c r="AR22" s="264"/>
      <c r="AS22" s="264">
        <v>55</v>
      </c>
      <c r="AT22" s="264"/>
      <c r="AU22" s="264"/>
      <c r="AV22" s="264">
        <v>110</v>
      </c>
      <c r="AW22" s="264"/>
      <c r="AX22" s="264"/>
      <c r="AY22" s="264"/>
      <c r="AZ22" s="264">
        <v>110</v>
      </c>
      <c r="BA22" s="264"/>
      <c r="BB22" s="264"/>
      <c r="BC22" s="264"/>
      <c r="BD22" s="352"/>
      <c r="BE22" s="352"/>
      <c r="BF22" s="352"/>
      <c r="BG22" s="352"/>
      <c r="BH22" s="352">
        <v>50</v>
      </c>
      <c r="BI22" s="352"/>
      <c r="BJ22" s="352">
        <v>60</v>
      </c>
      <c r="BK22" s="352"/>
    </row>
    <row r="23" spans="1:63">
      <c r="A23" s="80" t="s">
        <v>126</v>
      </c>
      <c r="B23" s="263" t="s">
        <v>127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  <c r="AE23" s="264"/>
      <c r="AF23" s="264"/>
      <c r="AG23" s="363">
        <v>4</v>
      </c>
      <c r="AH23" s="364"/>
      <c r="AI23" s="365"/>
      <c r="AJ23" s="264"/>
      <c r="AK23" s="264"/>
      <c r="AL23" s="264"/>
      <c r="AM23" s="264"/>
      <c r="AN23" s="264"/>
      <c r="AO23" s="264"/>
      <c r="AP23" s="264">
        <v>96</v>
      </c>
      <c r="AQ23" s="264"/>
      <c r="AR23" s="264"/>
      <c r="AS23" s="264">
        <v>32</v>
      </c>
      <c r="AT23" s="264"/>
      <c r="AU23" s="264"/>
      <c r="AV23" s="264">
        <v>64</v>
      </c>
      <c r="AW23" s="264"/>
      <c r="AX23" s="264">
        <v>34</v>
      </c>
      <c r="AY23" s="264"/>
      <c r="AZ23" s="264">
        <v>30</v>
      </c>
      <c r="BA23" s="264"/>
      <c r="BB23" s="264"/>
      <c r="BC23" s="264"/>
      <c r="BD23" s="352"/>
      <c r="BE23" s="352"/>
      <c r="BF23" s="352">
        <v>64</v>
      </c>
      <c r="BG23" s="352"/>
      <c r="BH23" s="352"/>
      <c r="BI23" s="352"/>
      <c r="BJ23" s="352"/>
      <c r="BK23" s="352"/>
    </row>
    <row r="24" spans="1:63">
      <c r="A24" s="81" t="s">
        <v>128</v>
      </c>
      <c r="B24" s="263" t="s">
        <v>129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4">
        <v>4</v>
      </c>
      <c r="AE24" s="264"/>
      <c r="AF24" s="264"/>
      <c r="AG24" s="363">
        <v>3</v>
      </c>
      <c r="AH24" s="364"/>
      <c r="AI24" s="365"/>
      <c r="AJ24" s="264"/>
      <c r="AK24" s="264"/>
      <c r="AL24" s="264"/>
      <c r="AM24" s="264"/>
      <c r="AN24" s="264"/>
      <c r="AO24" s="264"/>
      <c r="AP24" s="264">
        <v>168</v>
      </c>
      <c r="AQ24" s="264"/>
      <c r="AR24" s="264"/>
      <c r="AS24" s="264">
        <v>56</v>
      </c>
      <c r="AT24" s="264"/>
      <c r="AU24" s="264"/>
      <c r="AV24" s="264">
        <v>112</v>
      </c>
      <c r="AW24" s="264"/>
      <c r="AX24" s="264">
        <v>84</v>
      </c>
      <c r="AY24" s="264"/>
      <c r="AZ24" s="264">
        <v>28</v>
      </c>
      <c r="BA24" s="264"/>
      <c r="BB24" s="264"/>
      <c r="BC24" s="264"/>
      <c r="BD24" s="352">
        <v>40</v>
      </c>
      <c r="BE24" s="352"/>
      <c r="BF24" s="352">
        <v>72</v>
      </c>
      <c r="BG24" s="352"/>
      <c r="BH24" s="352"/>
      <c r="BI24" s="352"/>
      <c r="BJ24" s="352"/>
      <c r="BK24" s="352"/>
    </row>
    <row r="25" spans="1:63">
      <c r="A25" s="80" t="s">
        <v>130</v>
      </c>
      <c r="B25" s="263" t="s">
        <v>131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4"/>
      <c r="AE25" s="264"/>
      <c r="AF25" s="264"/>
      <c r="AG25" s="363">
        <v>4</v>
      </c>
      <c r="AH25" s="364"/>
      <c r="AI25" s="365"/>
      <c r="AJ25" s="264"/>
      <c r="AK25" s="264"/>
      <c r="AL25" s="264"/>
      <c r="AM25" s="264"/>
      <c r="AN25" s="264"/>
      <c r="AO25" s="264"/>
      <c r="AP25" s="264">
        <v>102</v>
      </c>
      <c r="AQ25" s="264"/>
      <c r="AR25" s="264"/>
      <c r="AS25" s="264">
        <v>34</v>
      </c>
      <c r="AT25" s="264"/>
      <c r="AU25" s="264"/>
      <c r="AV25" s="264">
        <v>68</v>
      </c>
      <c r="AW25" s="264"/>
      <c r="AX25" s="264">
        <v>48</v>
      </c>
      <c r="AY25" s="264"/>
      <c r="AZ25" s="264">
        <v>20</v>
      </c>
      <c r="BA25" s="264"/>
      <c r="BB25" s="264"/>
      <c r="BC25" s="264"/>
      <c r="BD25" s="352"/>
      <c r="BE25" s="352"/>
      <c r="BF25" s="352">
        <v>68</v>
      </c>
      <c r="BG25" s="352"/>
      <c r="BH25" s="352"/>
      <c r="BI25" s="352"/>
      <c r="BJ25" s="352"/>
      <c r="BK25" s="352"/>
    </row>
    <row r="26" spans="1:63">
      <c r="A26" s="84" t="s">
        <v>132</v>
      </c>
      <c r="B26" s="370" t="s">
        <v>180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>
        <f>AP27+AP44+AP59</f>
        <v>738</v>
      </c>
      <c r="AQ26" s="369"/>
      <c r="AR26" s="369"/>
      <c r="AS26" s="369">
        <f>AS27+AS44+AS59</f>
        <v>234</v>
      </c>
      <c r="AT26" s="369"/>
      <c r="AU26" s="369"/>
      <c r="AV26" s="369">
        <f>SUM(AV44,AV59,AV27)</f>
        <v>492</v>
      </c>
      <c r="AW26" s="369"/>
      <c r="AX26" s="371">
        <f>SUM(AX27,AX44,AX59)</f>
        <v>156</v>
      </c>
      <c r="AY26" s="373"/>
      <c r="AZ26" s="371">
        <f>SUM(AZ27,AZ44,AZ59)</f>
        <v>296</v>
      </c>
      <c r="BA26" s="373"/>
      <c r="BB26" s="371">
        <v>40</v>
      </c>
      <c r="BC26" s="373"/>
      <c r="BD26" s="369">
        <f>BD27+BD44</f>
        <v>44</v>
      </c>
      <c r="BE26" s="369"/>
      <c r="BF26" s="369">
        <f>BF27+BF44</f>
        <v>66</v>
      </c>
      <c r="BG26" s="369"/>
      <c r="BH26" s="369">
        <f>BH27+BH44+BH59</f>
        <v>276</v>
      </c>
      <c r="BI26" s="369"/>
      <c r="BJ26" s="369">
        <f>BJ27+BJ44</f>
        <v>106</v>
      </c>
      <c r="BK26" s="369"/>
    </row>
    <row r="27" spans="1:63">
      <c r="A27" s="85" t="s">
        <v>133</v>
      </c>
      <c r="B27" s="274" t="s">
        <v>134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377">
        <v>6</v>
      </c>
      <c r="AE27" s="379"/>
      <c r="AF27" s="378"/>
      <c r="AG27" s="377"/>
      <c r="AH27" s="379"/>
      <c r="AI27" s="378"/>
      <c r="AJ27" s="275"/>
      <c r="AK27" s="275"/>
      <c r="AL27" s="275"/>
      <c r="AM27" s="274"/>
      <c r="AN27" s="274"/>
      <c r="AO27" s="274"/>
      <c r="AP27" s="275">
        <f>AP28+AP33+AP36</f>
        <v>322</v>
      </c>
      <c r="AQ27" s="275"/>
      <c r="AR27" s="275"/>
      <c r="AS27" s="275">
        <f>AS28+AS33+AS36</f>
        <v>102</v>
      </c>
      <c r="AT27" s="275"/>
      <c r="AU27" s="275"/>
      <c r="AV27" s="377">
        <f>AV28+AV33+AV36</f>
        <v>220</v>
      </c>
      <c r="AW27" s="378"/>
      <c r="AX27" s="377">
        <f>AX28+AX33+AX36</f>
        <v>78</v>
      </c>
      <c r="AY27" s="378"/>
      <c r="AZ27" s="377">
        <f>AZ28+AZ33+AZ36</f>
        <v>102</v>
      </c>
      <c r="BA27" s="378"/>
      <c r="BB27" s="377">
        <v>40</v>
      </c>
      <c r="BC27" s="378"/>
      <c r="BD27" s="275">
        <f>BD28+BD33+BD36</f>
        <v>44</v>
      </c>
      <c r="BE27" s="275"/>
      <c r="BF27" s="275">
        <f>BF28+BF33+BF36</f>
        <v>66</v>
      </c>
      <c r="BG27" s="275"/>
      <c r="BH27" s="275">
        <f>BH28+BH33+BH36</f>
        <v>110</v>
      </c>
      <c r="BI27" s="275"/>
      <c r="BJ27" s="275">
        <f>BJ28+BJ33+BJ36</f>
        <v>0</v>
      </c>
      <c r="BK27" s="275"/>
    </row>
    <row r="28" spans="1:63">
      <c r="A28" s="86" t="s">
        <v>135</v>
      </c>
      <c r="B28" s="266" t="s">
        <v>136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380">
        <v>5</v>
      </c>
      <c r="AE28" s="381"/>
      <c r="AF28" s="382"/>
      <c r="AG28" s="266"/>
      <c r="AH28" s="266"/>
      <c r="AI28" s="266"/>
      <c r="AJ28" s="267"/>
      <c r="AK28" s="267"/>
      <c r="AL28" s="267"/>
      <c r="AM28" s="266"/>
      <c r="AN28" s="266"/>
      <c r="AO28" s="266"/>
      <c r="AP28" s="267">
        <f>SUM(AP29:AR32)</f>
        <v>240</v>
      </c>
      <c r="AQ28" s="267"/>
      <c r="AR28" s="267"/>
      <c r="AS28" s="267">
        <f>SUM(AS29:AU32)</f>
        <v>76</v>
      </c>
      <c r="AT28" s="267"/>
      <c r="AU28" s="267"/>
      <c r="AV28" s="268">
        <f>SUM(AV29:AW32)</f>
        <v>164</v>
      </c>
      <c r="AW28" s="270"/>
      <c r="AX28" s="268">
        <f>SUM(AX29:AY32)</f>
        <v>54</v>
      </c>
      <c r="AY28" s="270"/>
      <c r="AZ28" s="268">
        <f>SUM(AZ29:BA32)</f>
        <v>70</v>
      </c>
      <c r="BA28" s="270"/>
      <c r="BB28" s="268">
        <f>SUM(BB29:BC32)</f>
        <v>40</v>
      </c>
      <c r="BC28" s="270"/>
      <c r="BD28" s="267">
        <f>SUM(BD29:BD32)</f>
        <v>36</v>
      </c>
      <c r="BE28" s="267"/>
      <c r="BF28" s="267">
        <f>SUM(BF29:BF32)</f>
        <v>38</v>
      </c>
      <c r="BG28" s="267"/>
      <c r="BH28" s="267">
        <f>SUM(BH29:BH32)</f>
        <v>90</v>
      </c>
      <c r="BI28" s="267"/>
      <c r="BJ28" s="267">
        <f>SUM(BJ29:BJ32)</f>
        <v>0</v>
      </c>
      <c r="BK28" s="267"/>
    </row>
    <row r="29" spans="1:63">
      <c r="A29" s="87" t="s">
        <v>181</v>
      </c>
      <c r="B29" s="263" t="s">
        <v>228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4"/>
      <c r="AE29" s="264"/>
      <c r="AF29" s="264"/>
      <c r="AG29" s="363">
        <v>3</v>
      </c>
      <c r="AH29" s="364"/>
      <c r="AI29" s="365"/>
      <c r="AJ29" s="264"/>
      <c r="AK29" s="264"/>
      <c r="AL29" s="264"/>
      <c r="AM29" s="264"/>
      <c r="AN29" s="264"/>
      <c r="AO29" s="264"/>
      <c r="AP29" s="264">
        <f>AS29+AV29</f>
        <v>52</v>
      </c>
      <c r="AQ29" s="264"/>
      <c r="AR29" s="264"/>
      <c r="AS29" s="264">
        <v>16</v>
      </c>
      <c r="AT29" s="264"/>
      <c r="AU29" s="264"/>
      <c r="AV29" s="265">
        <f>AX29+AZ29</f>
        <v>36</v>
      </c>
      <c r="AW29" s="265"/>
      <c r="AX29" s="265">
        <v>16</v>
      </c>
      <c r="AY29" s="265"/>
      <c r="AZ29" s="265">
        <v>20</v>
      </c>
      <c r="BA29" s="265"/>
      <c r="BB29" s="341"/>
      <c r="BC29" s="343"/>
      <c r="BD29" s="352">
        <f>AV29</f>
        <v>36</v>
      </c>
      <c r="BE29" s="352"/>
      <c r="BF29" s="352"/>
      <c r="BG29" s="352"/>
      <c r="BH29" s="352"/>
      <c r="BI29" s="352"/>
      <c r="BJ29" s="352"/>
      <c r="BK29" s="352"/>
    </row>
    <row r="30" spans="1:63">
      <c r="A30" s="87" t="s">
        <v>182</v>
      </c>
      <c r="B30" s="263" t="s">
        <v>160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4"/>
      <c r="AE30" s="264"/>
      <c r="AF30" s="264"/>
      <c r="AG30" s="363"/>
      <c r="AH30" s="364"/>
      <c r="AI30" s="365"/>
      <c r="AJ30" s="264"/>
      <c r="AK30" s="264"/>
      <c r="AL30" s="264"/>
      <c r="AM30" s="383">
        <v>4</v>
      </c>
      <c r="AN30" s="383"/>
      <c r="AO30" s="383"/>
      <c r="AP30" s="264">
        <f t="shared" ref="AP30:AP32" si="11">AS30+AV30</f>
        <v>56</v>
      </c>
      <c r="AQ30" s="264"/>
      <c r="AR30" s="264"/>
      <c r="AS30" s="264">
        <v>18</v>
      </c>
      <c r="AT30" s="264"/>
      <c r="AU30" s="264"/>
      <c r="AV30" s="265">
        <f>AX30+AZ30+BB30</f>
        <v>38</v>
      </c>
      <c r="AW30" s="265"/>
      <c r="AX30" s="265">
        <v>8</v>
      </c>
      <c r="AY30" s="265"/>
      <c r="AZ30" s="265">
        <v>10</v>
      </c>
      <c r="BA30" s="265"/>
      <c r="BB30" s="265">
        <v>20</v>
      </c>
      <c r="BC30" s="265"/>
      <c r="BD30" s="352"/>
      <c r="BE30" s="352"/>
      <c r="BF30" s="352">
        <f>AV30</f>
        <v>38</v>
      </c>
      <c r="BG30" s="352"/>
      <c r="BH30" s="352"/>
      <c r="BI30" s="352"/>
      <c r="BJ30" s="352"/>
      <c r="BK30" s="352"/>
    </row>
    <row r="31" spans="1:63">
      <c r="A31" s="87" t="s">
        <v>183</v>
      </c>
      <c r="B31" s="263" t="s">
        <v>171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4"/>
      <c r="AE31" s="264"/>
      <c r="AF31" s="264"/>
      <c r="AG31" s="363"/>
      <c r="AH31" s="364"/>
      <c r="AI31" s="365"/>
      <c r="AJ31" s="264"/>
      <c r="AK31" s="264"/>
      <c r="AL31" s="264"/>
      <c r="AM31" s="383">
        <v>5</v>
      </c>
      <c r="AN31" s="383"/>
      <c r="AO31" s="383"/>
      <c r="AP31" s="264">
        <f t="shared" si="11"/>
        <v>68</v>
      </c>
      <c r="AQ31" s="264"/>
      <c r="AR31" s="264"/>
      <c r="AS31" s="264">
        <v>22</v>
      </c>
      <c r="AT31" s="264"/>
      <c r="AU31" s="264"/>
      <c r="AV31" s="265">
        <f>AX31+AZ31+BB31</f>
        <v>46</v>
      </c>
      <c r="AW31" s="265"/>
      <c r="AX31" s="265">
        <v>16</v>
      </c>
      <c r="AY31" s="265"/>
      <c r="AZ31" s="265">
        <v>10</v>
      </c>
      <c r="BA31" s="265"/>
      <c r="BB31" s="265">
        <v>20</v>
      </c>
      <c r="BC31" s="265"/>
      <c r="BD31" s="352"/>
      <c r="BE31" s="352"/>
      <c r="BF31" s="352"/>
      <c r="BG31" s="352"/>
      <c r="BH31" s="352">
        <f>AV31</f>
        <v>46</v>
      </c>
      <c r="BI31" s="352"/>
      <c r="BJ31" s="352"/>
      <c r="BK31" s="352"/>
    </row>
    <row r="32" spans="1:63">
      <c r="A32" s="87" t="s">
        <v>184</v>
      </c>
      <c r="B32" s="263" t="s">
        <v>229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4"/>
      <c r="AE32" s="264"/>
      <c r="AF32" s="264"/>
      <c r="AG32" s="363">
        <v>5</v>
      </c>
      <c r="AH32" s="364"/>
      <c r="AI32" s="365"/>
      <c r="AJ32" s="264"/>
      <c r="AK32" s="264"/>
      <c r="AL32" s="264"/>
      <c r="AM32" s="264"/>
      <c r="AN32" s="264"/>
      <c r="AO32" s="264"/>
      <c r="AP32" s="264">
        <f t="shared" si="11"/>
        <v>64</v>
      </c>
      <c r="AQ32" s="264"/>
      <c r="AR32" s="264"/>
      <c r="AS32" s="264">
        <v>20</v>
      </c>
      <c r="AT32" s="264"/>
      <c r="AU32" s="264"/>
      <c r="AV32" s="265">
        <f>AX32+AZ32</f>
        <v>44</v>
      </c>
      <c r="AW32" s="265"/>
      <c r="AX32" s="265">
        <v>14</v>
      </c>
      <c r="AY32" s="265"/>
      <c r="AZ32" s="265">
        <v>30</v>
      </c>
      <c r="BA32" s="265"/>
      <c r="BB32" s="264"/>
      <c r="BC32" s="264"/>
      <c r="BD32" s="352"/>
      <c r="BE32" s="352"/>
      <c r="BF32" s="352"/>
      <c r="BG32" s="352"/>
      <c r="BH32" s="352">
        <f>AV32</f>
        <v>44</v>
      </c>
      <c r="BI32" s="352"/>
      <c r="BJ32" s="352"/>
      <c r="BK32" s="352"/>
    </row>
    <row r="33" spans="1:63">
      <c r="A33" s="86" t="s">
        <v>137</v>
      </c>
      <c r="B33" s="266" t="s">
        <v>138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7">
        <v>5</v>
      </c>
      <c r="AH33" s="267"/>
      <c r="AI33" s="267"/>
      <c r="AJ33" s="268"/>
      <c r="AK33" s="269"/>
      <c r="AL33" s="270"/>
      <c r="AM33" s="266"/>
      <c r="AN33" s="266"/>
      <c r="AO33" s="266"/>
      <c r="AP33" s="267">
        <f>SUM(AP34:AR35)</f>
        <v>44</v>
      </c>
      <c r="AQ33" s="267"/>
      <c r="AR33" s="267"/>
      <c r="AS33" s="267">
        <f>SUM(AS34:AU35)</f>
        <v>14</v>
      </c>
      <c r="AT33" s="267"/>
      <c r="AU33" s="267"/>
      <c r="AV33" s="267">
        <f>SUM(AV34:AW35)</f>
        <v>30</v>
      </c>
      <c r="AW33" s="267"/>
      <c r="AX33" s="267">
        <f>SUM(AX34:AY35)</f>
        <v>8</v>
      </c>
      <c r="AY33" s="267"/>
      <c r="AZ33" s="267">
        <f>SUM(AZ34:BA35)</f>
        <v>22</v>
      </c>
      <c r="BA33" s="267"/>
      <c r="BB33" s="267">
        <f>BB34</f>
        <v>0</v>
      </c>
      <c r="BC33" s="267"/>
      <c r="BD33" s="267">
        <f>BD34</f>
        <v>0</v>
      </c>
      <c r="BE33" s="267"/>
      <c r="BF33" s="267">
        <f>SUM(BF34:BF35)</f>
        <v>18</v>
      </c>
      <c r="BG33" s="267"/>
      <c r="BH33" s="267">
        <f>BH34+BH35</f>
        <v>12</v>
      </c>
      <c r="BI33" s="267"/>
      <c r="BJ33" s="267">
        <f>BJ34</f>
        <v>0</v>
      </c>
      <c r="BK33" s="267"/>
    </row>
    <row r="34" spans="1:63">
      <c r="A34" s="87" t="s">
        <v>185</v>
      </c>
      <c r="B34" s="263" t="s">
        <v>230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4"/>
      <c r="AE34" s="264"/>
      <c r="AF34" s="264"/>
      <c r="AG34" s="363">
        <v>5</v>
      </c>
      <c r="AH34" s="364"/>
      <c r="AI34" s="365"/>
      <c r="AJ34" s="264"/>
      <c r="AK34" s="264"/>
      <c r="AL34" s="264"/>
      <c r="AM34" s="264"/>
      <c r="AN34" s="264"/>
      <c r="AO34" s="264"/>
      <c r="AP34" s="264">
        <f>AS34+AV34</f>
        <v>18</v>
      </c>
      <c r="AQ34" s="264"/>
      <c r="AR34" s="264"/>
      <c r="AS34" s="264">
        <v>6</v>
      </c>
      <c r="AT34" s="264"/>
      <c r="AU34" s="264"/>
      <c r="AV34" s="265">
        <f>AX34+AZ34</f>
        <v>12</v>
      </c>
      <c r="AW34" s="265"/>
      <c r="AX34" s="265">
        <v>8</v>
      </c>
      <c r="AY34" s="265"/>
      <c r="AZ34" s="265">
        <v>4</v>
      </c>
      <c r="BA34" s="265"/>
      <c r="BB34" s="264"/>
      <c r="BC34" s="264"/>
      <c r="BD34" s="352"/>
      <c r="BE34" s="352"/>
      <c r="BF34" s="352"/>
      <c r="BG34" s="352"/>
      <c r="BH34" s="352">
        <f>AV34</f>
        <v>12</v>
      </c>
      <c r="BI34" s="352"/>
      <c r="BJ34" s="352"/>
      <c r="BK34" s="352"/>
    </row>
    <row r="35" spans="1:63">
      <c r="A35" s="87" t="s">
        <v>186</v>
      </c>
      <c r="B35" s="384" t="s">
        <v>178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264"/>
      <c r="AE35" s="264"/>
      <c r="AF35" s="264"/>
      <c r="AG35" s="363"/>
      <c r="AH35" s="364"/>
      <c r="AI35" s="365"/>
      <c r="AJ35" s="264">
        <v>4</v>
      </c>
      <c r="AK35" s="264"/>
      <c r="AL35" s="264"/>
      <c r="AM35" s="264"/>
      <c r="AN35" s="264"/>
      <c r="AO35" s="264"/>
      <c r="AP35" s="264">
        <f>AS35+AV35</f>
        <v>26</v>
      </c>
      <c r="AQ35" s="264"/>
      <c r="AR35" s="264"/>
      <c r="AS35" s="264">
        <v>8</v>
      </c>
      <c r="AT35" s="264"/>
      <c r="AU35" s="264"/>
      <c r="AV35" s="265">
        <v>18</v>
      </c>
      <c r="AW35" s="265"/>
      <c r="AX35" s="265"/>
      <c r="AY35" s="265"/>
      <c r="AZ35" s="265">
        <v>18</v>
      </c>
      <c r="BA35" s="265"/>
      <c r="BB35" s="264"/>
      <c r="BC35" s="264"/>
      <c r="BD35" s="352"/>
      <c r="BE35" s="352"/>
      <c r="BF35" s="352">
        <f>AV35</f>
        <v>18</v>
      </c>
      <c r="BG35" s="352"/>
      <c r="BH35" s="352"/>
      <c r="BI35" s="352"/>
      <c r="BJ35" s="352"/>
      <c r="BK35" s="352"/>
    </row>
    <row r="36" spans="1:63">
      <c r="A36" s="86" t="s">
        <v>139</v>
      </c>
      <c r="B36" s="266" t="s">
        <v>140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380">
        <v>5</v>
      </c>
      <c r="AE36" s="381"/>
      <c r="AF36" s="382"/>
      <c r="AG36" s="266"/>
      <c r="AH36" s="266"/>
      <c r="AI36" s="266"/>
      <c r="AJ36" s="268"/>
      <c r="AK36" s="269"/>
      <c r="AL36" s="270"/>
      <c r="AM36" s="266"/>
      <c r="AN36" s="266"/>
      <c r="AO36" s="266"/>
      <c r="AP36" s="267">
        <f>SUM(AP37:AR42)</f>
        <v>38</v>
      </c>
      <c r="AQ36" s="267"/>
      <c r="AR36" s="267"/>
      <c r="AS36" s="267">
        <f>SUM(AS37:AU42)</f>
        <v>12</v>
      </c>
      <c r="AT36" s="267"/>
      <c r="AU36" s="267"/>
      <c r="AV36" s="267">
        <f>SUM(AV37:AW42)</f>
        <v>26</v>
      </c>
      <c r="AW36" s="267"/>
      <c r="AX36" s="267">
        <f>SUM(AX37:AY42)</f>
        <v>16</v>
      </c>
      <c r="AY36" s="267"/>
      <c r="AZ36" s="267">
        <f>SUM(AZ37:BA42)</f>
        <v>10</v>
      </c>
      <c r="BA36" s="267"/>
      <c r="BB36" s="267">
        <f>SUM(BB37:BC42)</f>
        <v>0</v>
      </c>
      <c r="BC36" s="267"/>
      <c r="BD36" s="267">
        <f>SUM(BD37:BD42)</f>
        <v>8</v>
      </c>
      <c r="BE36" s="267"/>
      <c r="BF36" s="267">
        <f>SUM(BF37:BF42)</f>
        <v>10</v>
      </c>
      <c r="BG36" s="267"/>
      <c r="BH36" s="267">
        <f>SUM(BH37:BH42)</f>
        <v>8</v>
      </c>
      <c r="BI36" s="267"/>
      <c r="BJ36" s="267">
        <f>SUM(BJ37:BJ42)</f>
        <v>0</v>
      </c>
      <c r="BK36" s="267"/>
    </row>
    <row r="37" spans="1:63">
      <c r="A37" s="88" t="s">
        <v>187</v>
      </c>
      <c r="B37" s="263" t="s">
        <v>154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4"/>
      <c r="AE37" s="264"/>
      <c r="AF37" s="264"/>
      <c r="AG37" s="363">
        <v>5</v>
      </c>
      <c r="AH37" s="364"/>
      <c r="AI37" s="365"/>
      <c r="AJ37" s="264"/>
      <c r="AK37" s="264"/>
      <c r="AL37" s="264"/>
      <c r="AM37" s="264"/>
      <c r="AN37" s="264"/>
      <c r="AO37" s="264"/>
      <c r="AP37" s="264">
        <f>AS37+AV37</f>
        <v>6</v>
      </c>
      <c r="AQ37" s="264"/>
      <c r="AR37" s="264"/>
      <c r="AS37" s="264">
        <v>2</v>
      </c>
      <c r="AT37" s="264"/>
      <c r="AU37" s="264"/>
      <c r="AV37" s="265">
        <v>4</v>
      </c>
      <c r="AW37" s="265"/>
      <c r="AX37" s="265">
        <v>4</v>
      </c>
      <c r="AY37" s="265"/>
      <c r="AZ37" s="265"/>
      <c r="BA37" s="265"/>
      <c r="BB37" s="264"/>
      <c r="BC37" s="264"/>
      <c r="BD37" s="352"/>
      <c r="BE37" s="352"/>
      <c r="BF37" s="352"/>
      <c r="BG37" s="352"/>
      <c r="BH37" s="352">
        <f>AV37</f>
        <v>4</v>
      </c>
      <c r="BI37" s="352"/>
      <c r="BJ37" s="352"/>
      <c r="BK37" s="352"/>
    </row>
    <row r="38" spans="1:63">
      <c r="A38" s="88" t="s">
        <v>188</v>
      </c>
      <c r="B38" s="263" t="s">
        <v>265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4"/>
      <c r="AE38" s="264"/>
      <c r="AF38" s="264"/>
      <c r="AG38" s="363">
        <v>3</v>
      </c>
      <c r="AH38" s="364"/>
      <c r="AI38" s="365"/>
      <c r="AJ38" s="264"/>
      <c r="AK38" s="264"/>
      <c r="AL38" s="264"/>
      <c r="AM38" s="264"/>
      <c r="AN38" s="264"/>
      <c r="AO38" s="264"/>
      <c r="AP38" s="264">
        <f t="shared" ref="AP38:AP42" si="12">AS38+AV38</f>
        <v>6</v>
      </c>
      <c r="AQ38" s="264"/>
      <c r="AR38" s="264"/>
      <c r="AS38" s="264">
        <v>2</v>
      </c>
      <c r="AT38" s="264"/>
      <c r="AU38" s="264"/>
      <c r="AV38" s="265">
        <v>4</v>
      </c>
      <c r="AW38" s="265"/>
      <c r="AX38" s="265">
        <v>4</v>
      </c>
      <c r="AY38" s="265"/>
      <c r="AZ38" s="265"/>
      <c r="BA38" s="265"/>
      <c r="BB38" s="264"/>
      <c r="BC38" s="264"/>
      <c r="BD38" s="352">
        <f>AV38</f>
        <v>4</v>
      </c>
      <c r="BE38" s="352"/>
      <c r="BF38" s="352"/>
      <c r="BG38" s="352"/>
      <c r="BH38" s="352"/>
      <c r="BI38" s="352"/>
      <c r="BJ38" s="352"/>
      <c r="BK38" s="352"/>
    </row>
    <row r="39" spans="1:63">
      <c r="A39" s="88" t="s">
        <v>189</v>
      </c>
      <c r="B39" s="263" t="s">
        <v>231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4"/>
      <c r="AE39" s="264"/>
      <c r="AF39" s="264"/>
      <c r="AG39" s="363">
        <v>4</v>
      </c>
      <c r="AH39" s="364"/>
      <c r="AI39" s="365"/>
      <c r="AJ39" s="264"/>
      <c r="AK39" s="264"/>
      <c r="AL39" s="264"/>
      <c r="AM39" s="264"/>
      <c r="AN39" s="264"/>
      <c r="AO39" s="264"/>
      <c r="AP39" s="264">
        <f t="shared" si="12"/>
        <v>6</v>
      </c>
      <c r="AQ39" s="264"/>
      <c r="AR39" s="264"/>
      <c r="AS39" s="264">
        <v>2</v>
      </c>
      <c r="AT39" s="264"/>
      <c r="AU39" s="264"/>
      <c r="AV39" s="265">
        <v>4</v>
      </c>
      <c r="AW39" s="265"/>
      <c r="AX39" s="265">
        <v>0</v>
      </c>
      <c r="AY39" s="265"/>
      <c r="AZ39" s="265">
        <v>4</v>
      </c>
      <c r="BA39" s="265"/>
      <c r="BB39" s="264"/>
      <c r="BC39" s="264"/>
      <c r="BD39" s="352"/>
      <c r="BE39" s="352"/>
      <c r="BF39" s="352">
        <f>AV39</f>
        <v>4</v>
      </c>
      <c r="BG39" s="352"/>
      <c r="BH39" s="352"/>
      <c r="BI39" s="352"/>
      <c r="BJ39" s="352"/>
      <c r="BK39" s="352"/>
    </row>
    <row r="40" spans="1:63">
      <c r="A40" s="87" t="s">
        <v>190</v>
      </c>
      <c r="B40" s="263" t="s">
        <v>164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4"/>
      <c r="AE40" s="264"/>
      <c r="AF40" s="264"/>
      <c r="AG40" s="363">
        <v>5</v>
      </c>
      <c r="AH40" s="364"/>
      <c r="AI40" s="365"/>
      <c r="AJ40" s="264"/>
      <c r="AK40" s="264"/>
      <c r="AL40" s="264"/>
      <c r="AM40" s="264"/>
      <c r="AN40" s="264"/>
      <c r="AO40" s="264"/>
      <c r="AP40" s="264">
        <f t="shared" si="12"/>
        <v>6</v>
      </c>
      <c r="AQ40" s="264"/>
      <c r="AR40" s="264"/>
      <c r="AS40" s="264">
        <v>2</v>
      </c>
      <c r="AT40" s="264"/>
      <c r="AU40" s="264"/>
      <c r="AV40" s="265">
        <v>4</v>
      </c>
      <c r="AW40" s="265"/>
      <c r="AX40" s="265">
        <v>4</v>
      </c>
      <c r="AY40" s="265"/>
      <c r="AZ40" s="265"/>
      <c r="BA40" s="265"/>
      <c r="BB40" s="264"/>
      <c r="BC40" s="264"/>
      <c r="BD40" s="352"/>
      <c r="BE40" s="352"/>
      <c r="BF40" s="352"/>
      <c r="BG40" s="352"/>
      <c r="BH40" s="352">
        <f>AV40</f>
        <v>4</v>
      </c>
      <c r="BI40" s="352"/>
      <c r="BJ40" s="352"/>
      <c r="BK40" s="352"/>
    </row>
    <row r="41" spans="1:63">
      <c r="A41" s="87" t="s">
        <v>191</v>
      </c>
      <c r="B41" s="263" t="s">
        <v>232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4"/>
      <c r="AE41" s="264"/>
      <c r="AF41" s="264"/>
      <c r="AG41" s="363">
        <v>4</v>
      </c>
      <c r="AH41" s="364"/>
      <c r="AI41" s="365"/>
      <c r="AJ41" s="264"/>
      <c r="AK41" s="264"/>
      <c r="AL41" s="264"/>
      <c r="AM41" s="264"/>
      <c r="AN41" s="264"/>
      <c r="AO41" s="264"/>
      <c r="AP41" s="264">
        <f t="shared" si="12"/>
        <v>8</v>
      </c>
      <c r="AQ41" s="264"/>
      <c r="AR41" s="264"/>
      <c r="AS41" s="264">
        <v>2</v>
      </c>
      <c r="AT41" s="264"/>
      <c r="AU41" s="264"/>
      <c r="AV41" s="265">
        <v>6</v>
      </c>
      <c r="AW41" s="265"/>
      <c r="AX41" s="265">
        <v>0</v>
      </c>
      <c r="AY41" s="265"/>
      <c r="AZ41" s="265">
        <v>6</v>
      </c>
      <c r="BA41" s="265"/>
      <c r="BB41" s="264"/>
      <c r="BC41" s="264"/>
      <c r="BD41" s="352"/>
      <c r="BE41" s="352"/>
      <c r="BF41" s="352">
        <f>AV41</f>
        <v>6</v>
      </c>
      <c r="BG41" s="352"/>
      <c r="BH41" s="352"/>
      <c r="BI41" s="352"/>
      <c r="BJ41" s="352"/>
      <c r="BK41" s="352"/>
    </row>
    <row r="42" spans="1:63">
      <c r="A42" s="87" t="s">
        <v>192</v>
      </c>
      <c r="B42" s="563" t="s">
        <v>233</v>
      </c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264"/>
      <c r="AE42" s="264"/>
      <c r="AF42" s="264"/>
      <c r="AG42" s="363">
        <v>3</v>
      </c>
      <c r="AH42" s="364"/>
      <c r="AI42" s="365"/>
      <c r="AJ42" s="264"/>
      <c r="AK42" s="264"/>
      <c r="AL42" s="264"/>
      <c r="AM42" s="264"/>
      <c r="AN42" s="264"/>
      <c r="AO42" s="264"/>
      <c r="AP42" s="264">
        <f t="shared" si="12"/>
        <v>6</v>
      </c>
      <c r="AQ42" s="264"/>
      <c r="AR42" s="264"/>
      <c r="AS42" s="264">
        <v>2</v>
      </c>
      <c r="AT42" s="264"/>
      <c r="AU42" s="264"/>
      <c r="AV42" s="265">
        <v>4</v>
      </c>
      <c r="AW42" s="265"/>
      <c r="AX42" s="265">
        <v>4</v>
      </c>
      <c r="AY42" s="265"/>
      <c r="AZ42" s="265"/>
      <c r="BA42" s="265"/>
      <c r="BB42" s="264"/>
      <c r="BC42" s="264"/>
      <c r="BD42" s="352">
        <f>AV42</f>
        <v>4</v>
      </c>
      <c r="BE42" s="352"/>
      <c r="BF42" s="352"/>
      <c r="BG42" s="352"/>
      <c r="BH42" s="352"/>
      <c r="BI42" s="352"/>
      <c r="BJ42" s="352"/>
      <c r="BK42" s="352"/>
    </row>
    <row r="43" spans="1:63">
      <c r="A43" s="165" t="s">
        <v>210</v>
      </c>
      <c r="B43" s="560" t="s">
        <v>269</v>
      </c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2"/>
      <c r="AD43" s="341"/>
      <c r="AE43" s="342"/>
      <c r="AF43" s="343"/>
      <c r="AG43" s="363">
        <v>4</v>
      </c>
      <c r="AH43" s="364"/>
      <c r="AI43" s="365"/>
      <c r="AJ43" s="341"/>
      <c r="AK43" s="342"/>
      <c r="AL43" s="343"/>
      <c r="AM43" s="341"/>
      <c r="AN43" s="342"/>
      <c r="AO43" s="343"/>
      <c r="AP43" s="341"/>
      <c r="AQ43" s="342"/>
      <c r="AR43" s="343"/>
      <c r="AS43" s="341"/>
      <c r="AT43" s="342"/>
      <c r="AU43" s="343"/>
      <c r="AV43" s="556">
        <v>72</v>
      </c>
      <c r="AW43" s="557"/>
      <c r="AX43" s="556"/>
      <c r="AY43" s="557"/>
      <c r="AZ43" s="556"/>
      <c r="BA43" s="557"/>
      <c r="BB43" s="558"/>
      <c r="BC43" s="559"/>
      <c r="BD43" s="328"/>
      <c r="BE43" s="330"/>
      <c r="BF43" s="328">
        <v>72</v>
      </c>
      <c r="BG43" s="330"/>
      <c r="BH43" s="328"/>
      <c r="BI43" s="330"/>
      <c r="BJ43" s="328"/>
      <c r="BK43" s="330"/>
    </row>
    <row r="44" spans="1:63">
      <c r="A44" s="385" t="s">
        <v>141</v>
      </c>
      <c r="B44" s="89" t="s">
        <v>237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388">
        <v>6</v>
      </c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7">
        <f>AP46+AP49+AP51+AP54</f>
        <v>314</v>
      </c>
      <c r="AQ44" s="387"/>
      <c r="AR44" s="387"/>
      <c r="AS44" s="387">
        <f>AS46+AS49+AS51+AS54</f>
        <v>98</v>
      </c>
      <c r="AT44" s="387"/>
      <c r="AU44" s="387"/>
      <c r="AV44" s="387">
        <f>AV46+AV49+AV51+AV54</f>
        <v>204</v>
      </c>
      <c r="AW44" s="387"/>
      <c r="AX44" s="387">
        <f>AX46+AX49+AX51+AX54</f>
        <v>78</v>
      </c>
      <c r="AY44" s="387"/>
      <c r="AZ44" s="387">
        <f>AZ46+AZ49+AZ51+AZ54</f>
        <v>126</v>
      </c>
      <c r="BA44" s="387"/>
      <c r="BB44" s="387">
        <f>BB46+BB49+BB51+BB54</f>
        <v>0</v>
      </c>
      <c r="BC44" s="387"/>
      <c r="BD44" s="413">
        <f>BD46+BD49+BD51+BD54</f>
        <v>0</v>
      </c>
      <c r="BE44" s="414"/>
      <c r="BF44" s="413">
        <f>BF46+BF49+BF51+BF54</f>
        <v>0</v>
      </c>
      <c r="BG44" s="414"/>
      <c r="BH44" s="413">
        <f>BH46+BH49+BH51+BH54</f>
        <v>98</v>
      </c>
      <c r="BI44" s="414"/>
      <c r="BJ44" s="413">
        <f>BJ46+BJ49+BJ51+BJ54</f>
        <v>106</v>
      </c>
      <c r="BK44" s="414"/>
    </row>
    <row r="45" spans="1:63">
      <c r="A45" s="386"/>
      <c r="B45" s="92" t="s">
        <v>143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4"/>
      <c r="AD45" s="391"/>
      <c r="AE45" s="392"/>
      <c r="AF45" s="393"/>
      <c r="AG45" s="391"/>
      <c r="AH45" s="392"/>
      <c r="AI45" s="393"/>
      <c r="AJ45" s="391"/>
      <c r="AK45" s="392"/>
      <c r="AL45" s="393"/>
      <c r="AM45" s="391"/>
      <c r="AN45" s="392"/>
      <c r="AO45" s="393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415"/>
      <c r="BE45" s="416"/>
      <c r="BF45" s="415"/>
      <c r="BG45" s="416"/>
      <c r="BH45" s="415"/>
      <c r="BI45" s="416"/>
      <c r="BJ45" s="415"/>
      <c r="BK45" s="416"/>
    </row>
    <row r="46" spans="1:63">
      <c r="A46" s="86" t="s">
        <v>144</v>
      </c>
      <c r="B46" s="402" t="s">
        <v>236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9"/>
      <c r="AE46" s="409"/>
      <c r="AF46" s="409"/>
      <c r="AG46" s="409">
        <v>5</v>
      </c>
      <c r="AH46" s="409"/>
      <c r="AI46" s="409"/>
      <c r="AJ46" s="402"/>
      <c r="AK46" s="402"/>
      <c r="AL46" s="402"/>
      <c r="AM46" s="402"/>
      <c r="AN46" s="402"/>
      <c r="AO46" s="402"/>
      <c r="AP46" s="267">
        <f>SUM(AP47:AR48)</f>
        <v>68</v>
      </c>
      <c r="AQ46" s="267"/>
      <c r="AR46" s="267"/>
      <c r="AS46" s="267">
        <f>SUM(AS47:AU48)</f>
        <v>18</v>
      </c>
      <c r="AT46" s="267"/>
      <c r="AU46" s="267"/>
      <c r="AV46" s="267">
        <f>SUM(AV47:AW48)</f>
        <v>38</v>
      </c>
      <c r="AW46" s="267"/>
      <c r="AX46" s="267">
        <f>SUM(AX47:AY48)</f>
        <v>20</v>
      </c>
      <c r="AY46" s="267"/>
      <c r="AZ46" s="267">
        <f>SUM(AZ47:BA48)</f>
        <v>18</v>
      </c>
      <c r="BA46" s="267"/>
      <c r="BB46" s="267">
        <f t="shared" ref="BB46" si="13">SUM(BB47:BC48)</f>
        <v>0</v>
      </c>
      <c r="BC46" s="267"/>
      <c r="BD46" s="267">
        <f t="shared" ref="BD46" si="14">SUM(BD47:BE48)</f>
        <v>0</v>
      </c>
      <c r="BE46" s="267"/>
      <c r="BF46" s="267">
        <f t="shared" ref="BF46" si="15">SUM(BF47:BG48)</f>
        <v>0</v>
      </c>
      <c r="BG46" s="267"/>
      <c r="BH46" s="267">
        <f t="shared" ref="BH46" si="16">SUM(BH47:BI48)</f>
        <v>38</v>
      </c>
      <c r="BI46" s="267"/>
      <c r="BJ46" s="267">
        <f t="shared" ref="BJ46" si="17">SUM(BJ47:BK48)</f>
        <v>0</v>
      </c>
      <c r="BK46" s="267"/>
    </row>
    <row r="47" spans="1:63">
      <c r="A47" s="87" t="s">
        <v>193</v>
      </c>
      <c r="B47" s="263" t="s">
        <v>242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4"/>
      <c r="AE47" s="264"/>
      <c r="AF47" s="264"/>
      <c r="AG47" s="363">
        <v>5</v>
      </c>
      <c r="AH47" s="364"/>
      <c r="AI47" s="365"/>
      <c r="AJ47" s="264"/>
      <c r="AK47" s="264"/>
      <c r="AL47" s="264"/>
      <c r="AM47" s="264"/>
      <c r="AN47" s="264"/>
      <c r="AO47" s="264"/>
      <c r="AP47" s="264">
        <f>AS47+AV47</f>
        <v>26</v>
      </c>
      <c r="AQ47" s="264"/>
      <c r="AR47" s="264"/>
      <c r="AS47" s="264">
        <v>8</v>
      </c>
      <c r="AT47" s="264"/>
      <c r="AU47" s="264"/>
      <c r="AV47" s="265">
        <f>AX47+AZ47</f>
        <v>18</v>
      </c>
      <c r="AW47" s="265"/>
      <c r="AX47" s="265">
        <v>8</v>
      </c>
      <c r="AY47" s="265"/>
      <c r="AZ47" s="265">
        <v>10</v>
      </c>
      <c r="BA47" s="265"/>
      <c r="BB47" s="264"/>
      <c r="BC47" s="264"/>
      <c r="BD47" s="352"/>
      <c r="BE47" s="352"/>
      <c r="BF47" s="352"/>
      <c r="BG47" s="352"/>
      <c r="BH47" s="352">
        <f>AV47</f>
        <v>18</v>
      </c>
      <c r="BI47" s="352"/>
      <c r="BJ47" s="352"/>
      <c r="BK47" s="352"/>
    </row>
    <row r="48" spans="1:63">
      <c r="A48" s="87" t="s">
        <v>194</v>
      </c>
      <c r="B48" s="263" t="s">
        <v>172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4"/>
      <c r="AE48" s="264"/>
      <c r="AF48" s="264"/>
      <c r="AG48" s="363">
        <v>5</v>
      </c>
      <c r="AH48" s="364"/>
      <c r="AI48" s="365"/>
      <c r="AJ48" s="264"/>
      <c r="AK48" s="264"/>
      <c r="AL48" s="264"/>
      <c r="AM48" s="264"/>
      <c r="AN48" s="264"/>
      <c r="AO48" s="264"/>
      <c r="AP48" s="264">
        <v>42</v>
      </c>
      <c r="AQ48" s="264"/>
      <c r="AR48" s="264"/>
      <c r="AS48" s="264">
        <v>10</v>
      </c>
      <c r="AT48" s="264"/>
      <c r="AU48" s="264"/>
      <c r="AV48" s="265">
        <f>AX48+AZ48</f>
        <v>20</v>
      </c>
      <c r="AW48" s="265"/>
      <c r="AX48" s="265">
        <v>12</v>
      </c>
      <c r="AY48" s="265"/>
      <c r="AZ48" s="265">
        <v>8</v>
      </c>
      <c r="BA48" s="265"/>
      <c r="BB48" s="264"/>
      <c r="BC48" s="264"/>
      <c r="BD48" s="352"/>
      <c r="BE48" s="352"/>
      <c r="BF48" s="352"/>
      <c r="BG48" s="352"/>
      <c r="BH48" s="352">
        <f>AV48</f>
        <v>20</v>
      </c>
      <c r="BI48" s="352"/>
      <c r="BJ48" s="352"/>
      <c r="BK48" s="352"/>
    </row>
    <row r="49" spans="1:63">
      <c r="A49" s="86" t="s">
        <v>146</v>
      </c>
      <c r="B49" s="266" t="s">
        <v>147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7"/>
      <c r="AE49" s="267"/>
      <c r="AF49" s="267"/>
      <c r="AG49" s="267">
        <v>6</v>
      </c>
      <c r="AH49" s="267"/>
      <c r="AI49" s="267"/>
      <c r="AJ49" s="446"/>
      <c r="AK49" s="447"/>
      <c r="AL49" s="448"/>
      <c r="AM49" s="266"/>
      <c r="AN49" s="266"/>
      <c r="AO49" s="266"/>
      <c r="AP49" s="267">
        <f>AP50</f>
        <v>102</v>
      </c>
      <c r="AQ49" s="267"/>
      <c r="AR49" s="267"/>
      <c r="AS49" s="267">
        <f>AS50</f>
        <v>32</v>
      </c>
      <c r="AT49" s="267"/>
      <c r="AU49" s="267"/>
      <c r="AV49" s="267">
        <f>AV50</f>
        <v>70</v>
      </c>
      <c r="AW49" s="267"/>
      <c r="AX49" s="267">
        <f>AX50</f>
        <v>10</v>
      </c>
      <c r="AY49" s="267"/>
      <c r="AZ49" s="267">
        <f t="shared" ref="AZ49" si="18">AZ50</f>
        <v>60</v>
      </c>
      <c r="BA49" s="267"/>
      <c r="BB49" s="267">
        <f t="shared" ref="BB49" si="19">BB50</f>
        <v>0</v>
      </c>
      <c r="BC49" s="267"/>
      <c r="BD49" s="267">
        <f t="shared" ref="BD49" si="20">BD50</f>
        <v>0</v>
      </c>
      <c r="BE49" s="267"/>
      <c r="BF49" s="267">
        <f t="shared" ref="BF49" si="21">BF50</f>
        <v>0</v>
      </c>
      <c r="BG49" s="267"/>
      <c r="BH49" s="267">
        <f t="shared" ref="BH49" si="22">BH50</f>
        <v>0</v>
      </c>
      <c r="BI49" s="267"/>
      <c r="BJ49" s="267">
        <f t="shared" ref="BJ49" si="23">BJ50</f>
        <v>70</v>
      </c>
      <c r="BK49" s="267"/>
    </row>
    <row r="50" spans="1:63">
      <c r="A50" s="87" t="s">
        <v>195</v>
      </c>
      <c r="B50" s="263" t="s">
        <v>234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341"/>
      <c r="AE50" s="342"/>
      <c r="AF50" s="343"/>
      <c r="AG50" s="363">
        <v>6</v>
      </c>
      <c r="AH50" s="364"/>
      <c r="AI50" s="365"/>
      <c r="AJ50" s="264"/>
      <c r="AK50" s="264"/>
      <c r="AL50" s="264"/>
      <c r="AM50" s="264"/>
      <c r="AN50" s="264"/>
      <c r="AO50" s="264"/>
      <c r="AP50" s="264">
        <f>AS50+AV50</f>
        <v>102</v>
      </c>
      <c r="AQ50" s="264"/>
      <c r="AR50" s="264"/>
      <c r="AS50" s="264">
        <v>32</v>
      </c>
      <c r="AT50" s="264"/>
      <c r="AU50" s="264"/>
      <c r="AV50" s="265">
        <f>AX50+AZ50</f>
        <v>70</v>
      </c>
      <c r="AW50" s="265"/>
      <c r="AX50" s="265">
        <v>10</v>
      </c>
      <c r="AY50" s="265"/>
      <c r="AZ50" s="265">
        <v>60</v>
      </c>
      <c r="BA50" s="265"/>
      <c r="BB50" s="264"/>
      <c r="BC50" s="264"/>
      <c r="BD50" s="352"/>
      <c r="BE50" s="352"/>
      <c r="BF50" s="352"/>
      <c r="BG50" s="352"/>
      <c r="BH50" s="352"/>
      <c r="BI50" s="352"/>
      <c r="BJ50" s="352">
        <f>AV50</f>
        <v>70</v>
      </c>
      <c r="BK50" s="352"/>
    </row>
    <row r="51" spans="1:63">
      <c r="A51" s="86" t="s">
        <v>148</v>
      </c>
      <c r="B51" s="266" t="s">
        <v>238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7"/>
      <c r="AE51" s="267"/>
      <c r="AF51" s="267"/>
      <c r="AG51" s="267">
        <v>6</v>
      </c>
      <c r="AH51" s="267"/>
      <c r="AI51" s="267"/>
      <c r="AJ51" s="266"/>
      <c r="AK51" s="266"/>
      <c r="AL51" s="266"/>
      <c r="AM51" s="266"/>
      <c r="AN51" s="266"/>
      <c r="AO51" s="266"/>
      <c r="AP51" s="267">
        <f>SUM(AP52:AR53)</f>
        <v>102</v>
      </c>
      <c r="AQ51" s="267"/>
      <c r="AR51" s="267"/>
      <c r="AS51" s="267">
        <f>SUM(AS52:AU53)</f>
        <v>34</v>
      </c>
      <c r="AT51" s="267"/>
      <c r="AU51" s="267"/>
      <c r="AV51" s="267">
        <f>SUM(AV52:AW53)</f>
        <v>68</v>
      </c>
      <c r="AW51" s="267"/>
      <c r="AX51" s="267">
        <f>SUM(AX52:AY53)</f>
        <v>28</v>
      </c>
      <c r="AY51" s="267"/>
      <c r="AZ51" s="267">
        <f t="shared" ref="AZ51" si="24">SUM(AZ52:BA53)</f>
        <v>40</v>
      </c>
      <c r="BA51" s="267"/>
      <c r="BB51" s="267">
        <f t="shared" ref="BB51" si="25">SUM(BB52:BC53)</f>
        <v>0</v>
      </c>
      <c r="BC51" s="267"/>
      <c r="BD51" s="267">
        <f t="shared" ref="BD51" si="26">SUM(BD52:BE53)</f>
        <v>0</v>
      </c>
      <c r="BE51" s="267"/>
      <c r="BF51" s="267">
        <f t="shared" ref="BF51" si="27">SUM(BF52:BG53)</f>
        <v>0</v>
      </c>
      <c r="BG51" s="267"/>
      <c r="BH51" s="267">
        <f t="shared" ref="BH51" si="28">SUM(BH52:BI53)</f>
        <v>32</v>
      </c>
      <c r="BI51" s="267"/>
      <c r="BJ51" s="267">
        <f t="shared" ref="BJ51" si="29">SUM(BJ52:BK53)</f>
        <v>36</v>
      </c>
      <c r="BK51" s="267"/>
    </row>
    <row r="52" spans="1:63">
      <c r="A52" s="87" t="s">
        <v>196</v>
      </c>
      <c r="B52" s="263" t="s">
        <v>162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4"/>
      <c r="AE52" s="264"/>
      <c r="AF52" s="264"/>
      <c r="AG52" s="363">
        <v>6</v>
      </c>
      <c r="AH52" s="364"/>
      <c r="AI52" s="365"/>
      <c r="AJ52" s="264"/>
      <c r="AK52" s="264"/>
      <c r="AL52" s="264"/>
      <c r="AM52" s="264"/>
      <c r="AN52" s="264"/>
      <c r="AO52" s="264"/>
      <c r="AP52" s="264">
        <f>AS52+AV52</f>
        <v>54</v>
      </c>
      <c r="AQ52" s="264"/>
      <c r="AR52" s="264"/>
      <c r="AS52" s="264">
        <v>18</v>
      </c>
      <c r="AT52" s="264"/>
      <c r="AU52" s="264"/>
      <c r="AV52" s="265">
        <f>AX52+AZ52</f>
        <v>36</v>
      </c>
      <c r="AW52" s="265"/>
      <c r="AX52" s="265">
        <v>10</v>
      </c>
      <c r="AY52" s="265"/>
      <c r="AZ52" s="265">
        <v>26</v>
      </c>
      <c r="BA52" s="265"/>
      <c r="BB52" s="264"/>
      <c r="BC52" s="264"/>
      <c r="BD52" s="352"/>
      <c r="BE52" s="352"/>
      <c r="BF52" s="352"/>
      <c r="BG52" s="352"/>
      <c r="BH52" s="352"/>
      <c r="BI52" s="352"/>
      <c r="BJ52" s="352">
        <f>AV52</f>
        <v>36</v>
      </c>
      <c r="BK52" s="352"/>
    </row>
    <row r="53" spans="1:63">
      <c r="A53" s="87" t="s">
        <v>197</v>
      </c>
      <c r="B53" s="263" t="s">
        <v>243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4"/>
      <c r="AE53" s="264"/>
      <c r="AF53" s="264"/>
      <c r="AG53" s="363">
        <v>5</v>
      </c>
      <c r="AH53" s="364"/>
      <c r="AI53" s="365"/>
      <c r="AJ53" s="264"/>
      <c r="AK53" s="264"/>
      <c r="AL53" s="264"/>
      <c r="AM53" s="264"/>
      <c r="AN53" s="264"/>
      <c r="AO53" s="264"/>
      <c r="AP53" s="264">
        <f>AS53+AV53</f>
        <v>48</v>
      </c>
      <c r="AQ53" s="264"/>
      <c r="AR53" s="264"/>
      <c r="AS53" s="264">
        <f>AV53/2</f>
        <v>16</v>
      </c>
      <c r="AT53" s="264"/>
      <c r="AU53" s="264"/>
      <c r="AV53" s="265">
        <f>AX53+AZ53</f>
        <v>32</v>
      </c>
      <c r="AW53" s="265"/>
      <c r="AX53" s="265">
        <v>18</v>
      </c>
      <c r="AY53" s="265"/>
      <c r="AZ53" s="265">
        <v>14</v>
      </c>
      <c r="BA53" s="265"/>
      <c r="BB53" s="264"/>
      <c r="BC53" s="264"/>
      <c r="BD53" s="352"/>
      <c r="BE53" s="352"/>
      <c r="BF53" s="352"/>
      <c r="BG53" s="352"/>
      <c r="BH53" s="352">
        <f>AV53</f>
        <v>32</v>
      </c>
      <c r="BI53" s="352"/>
      <c r="BJ53" s="352"/>
      <c r="BK53" s="352"/>
    </row>
    <row r="54" spans="1:63">
      <c r="A54" s="86" t="s">
        <v>150</v>
      </c>
      <c r="B54" s="266" t="s">
        <v>239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7"/>
      <c r="AE54" s="267"/>
      <c r="AF54" s="267"/>
      <c r="AG54" s="267">
        <v>6</v>
      </c>
      <c r="AH54" s="267"/>
      <c r="AI54" s="267"/>
      <c r="AJ54" s="266"/>
      <c r="AK54" s="266"/>
      <c r="AL54" s="266"/>
      <c r="AM54" s="266"/>
      <c r="AN54" s="266"/>
      <c r="AO54" s="266"/>
      <c r="AP54" s="267">
        <f>SUM(AP55:AR57)</f>
        <v>42</v>
      </c>
      <c r="AQ54" s="267"/>
      <c r="AR54" s="267"/>
      <c r="AS54" s="267">
        <f>SUM(AS55:AU57)</f>
        <v>14</v>
      </c>
      <c r="AT54" s="267"/>
      <c r="AU54" s="267"/>
      <c r="AV54" s="267">
        <f>SUM(AV55:AW57)</f>
        <v>28</v>
      </c>
      <c r="AW54" s="267"/>
      <c r="AX54" s="267">
        <f>SUM(AX55:AY57)</f>
        <v>20</v>
      </c>
      <c r="AY54" s="267"/>
      <c r="AZ54" s="267">
        <f t="shared" ref="AZ54" si="30">SUM(AZ55:BA57)</f>
        <v>8</v>
      </c>
      <c r="BA54" s="267"/>
      <c r="BB54" s="267">
        <f t="shared" ref="BB54" si="31">SUM(BB55:BC57)</f>
        <v>0</v>
      </c>
      <c r="BC54" s="267"/>
      <c r="BD54" s="267">
        <f t="shared" ref="BD54" si="32">SUM(BD55:BE57)</f>
        <v>0</v>
      </c>
      <c r="BE54" s="267"/>
      <c r="BF54" s="267">
        <f t="shared" ref="BF54" si="33">SUM(BF55:BG57)</f>
        <v>0</v>
      </c>
      <c r="BG54" s="267"/>
      <c r="BH54" s="267">
        <f t="shared" ref="BH54" si="34">SUM(BH55:BI57)</f>
        <v>28</v>
      </c>
      <c r="BI54" s="267"/>
      <c r="BJ54" s="267">
        <f t="shared" ref="BJ54" si="35">SUM(BJ55:BK57)</f>
        <v>0</v>
      </c>
      <c r="BK54" s="267"/>
    </row>
    <row r="55" spans="1:63">
      <c r="A55" s="87" t="s">
        <v>198</v>
      </c>
      <c r="B55" s="263" t="s">
        <v>235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4"/>
      <c r="AE55" s="264"/>
      <c r="AF55" s="264"/>
      <c r="AG55" s="363">
        <v>5</v>
      </c>
      <c r="AH55" s="364"/>
      <c r="AI55" s="365"/>
      <c r="AJ55" s="264"/>
      <c r="AK55" s="264"/>
      <c r="AL55" s="264"/>
      <c r="AM55" s="264"/>
      <c r="AN55" s="264"/>
      <c r="AO55" s="264"/>
      <c r="AP55" s="264">
        <f>AS55+AV55</f>
        <v>18</v>
      </c>
      <c r="AQ55" s="264"/>
      <c r="AR55" s="264"/>
      <c r="AS55" s="264">
        <v>6</v>
      </c>
      <c r="AT55" s="264"/>
      <c r="AU55" s="264"/>
      <c r="AV55" s="265">
        <f>AX55+AZ55</f>
        <v>12</v>
      </c>
      <c r="AW55" s="265"/>
      <c r="AX55" s="265">
        <v>4</v>
      </c>
      <c r="AY55" s="265"/>
      <c r="AZ55" s="265">
        <v>8</v>
      </c>
      <c r="BA55" s="265"/>
      <c r="BB55" s="264"/>
      <c r="BC55" s="264"/>
      <c r="BD55" s="352"/>
      <c r="BE55" s="352"/>
      <c r="BF55" s="352"/>
      <c r="BG55" s="352"/>
      <c r="BH55" s="352">
        <f>AV55</f>
        <v>12</v>
      </c>
      <c r="BI55" s="352"/>
      <c r="BJ55" s="352"/>
      <c r="BK55" s="352"/>
    </row>
    <row r="56" spans="1:63">
      <c r="A56" s="87" t="s">
        <v>199</v>
      </c>
      <c r="B56" s="263" t="s">
        <v>244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4"/>
      <c r="AE56" s="264"/>
      <c r="AF56" s="264"/>
      <c r="AG56" s="363">
        <v>5</v>
      </c>
      <c r="AH56" s="364"/>
      <c r="AI56" s="365"/>
      <c r="AJ56" s="264"/>
      <c r="AK56" s="264"/>
      <c r="AL56" s="264"/>
      <c r="AM56" s="264"/>
      <c r="AN56" s="264"/>
      <c r="AO56" s="264"/>
      <c r="AP56" s="264">
        <f t="shared" ref="AP56:AP57" si="36">AS56+AV56</f>
        <v>24</v>
      </c>
      <c r="AQ56" s="264"/>
      <c r="AR56" s="264"/>
      <c r="AS56" s="264">
        <v>8</v>
      </c>
      <c r="AT56" s="264"/>
      <c r="AU56" s="264"/>
      <c r="AV56" s="265">
        <f>AX56+AZ56</f>
        <v>16</v>
      </c>
      <c r="AW56" s="265"/>
      <c r="AX56" s="265">
        <v>16</v>
      </c>
      <c r="AY56" s="265"/>
      <c r="AZ56" s="265">
        <v>0</v>
      </c>
      <c r="BA56" s="265"/>
      <c r="BB56" s="264"/>
      <c r="BC56" s="264"/>
      <c r="BD56" s="352"/>
      <c r="BE56" s="352"/>
      <c r="BF56" s="352"/>
      <c r="BG56" s="352"/>
      <c r="BH56" s="352">
        <f>AV56</f>
        <v>16</v>
      </c>
      <c r="BI56" s="352"/>
      <c r="BJ56" s="352"/>
      <c r="BK56" s="352"/>
    </row>
    <row r="57" spans="1:63">
      <c r="A57" s="87" t="s">
        <v>200</v>
      </c>
      <c r="B57" s="263" t="s">
        <v>170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4"/>
      <c r="AE57" s="264"/>
      <c r="AF57" s="264"/>
      <c r="AG57" s="363"/>
      <c r="AH57" s="364"/>
      <c r="AI57" s="365"/>
      <c r="AJ57" s="264"/>
      <c r="AK57" s="264"/>
      <c r="AL57" s="264"/>
      <c r="AM57" s="264">
        <v>6</v>
      </c>
      <c r="AN57" s="264"/>
      <c r="AO57" s="264"/>
      <c r="AP57" s="264">
        <f t="shared" si="36"/>
        <v>0</v>
      </c>
      <c r="AQ57" s="264"/>
      <c r="AR57" s="264"/>
      <c r="AS57" s="341">
        <v>0</v>
      </c>
      <c r="AT57" s="342"/>
      <c r="AU57" s="343"/>
      <c r="AV57" s="118"/>
      <c r="AW57" s="119">
        <v>0</v>
      </c>
      <c r="AX57" s="118"/>
      <c r="AY57" s="119">
        <v>0</v>
      </c>
      <c r="AZ57" s="410">
        <v>0</v>
      </c>
      <c r="BA57" s="411"/>
      <c r="BB57" s="341">
        <v>0</v>
      </c>
      <c r="BC57" s="343"/>
      <c r="BD57" s="328"/>
      <c r="BE57" s="330"/>
      <c r="BF57" s="352"/>
      <c r="BG57" s="352"/>
      <c r="BH57" s="328"/>
      <c r="BI57" s="330"/>
      <c r="BJ57" s="352"/>
      <c r="BK57" s="352"/>
    </row>
    <row r="58" spans="1:63">
      <c r="A58" s="166" t="s">
        <v>271</v>
      </c>
      <c r="B58" s="551" t="s">
        <v>213</v>
      </c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3"/>
      <c r="AD58" s="341"/>
      <c r="AE58" s="342"/>
      <c r="AF58" s="343"/>
      <c r="AG58" s="363">
        <v>5</v>
      </c>
      <c r="AH58" s="364"/>
      <c r="AI58" s="365"/>
      <c r="AJ58" s="341"/>
      <c r="AK58" s="342"/>
      <c r="AL58" s="343"/>
      <c r="AM58" s="341"/>
      <c r="AN58" s="342"/>
      <c r="AO58" s="343"/>
      <c r="AP58" s="341"/>
      <c r="AQ58" s="342"/>
      <c r="AR58" s="343"/>
      <c r="AS58" s="341"/>
      <c r="AT58" s="342"/>
      <c r="AU58" s="343"/>
      <c r="AV58" s="554">
        <v>72</v>
      </c>
      <c r="AW58" s="555"/>
      <c r="AX58" s="410"/>
      <c r="AY58" s="411"/>
      <c r="AZ58" s="410"/>
      <c r="BA58" s="411"/>
      <c r="BB58" s="341"/>
      <c r="BC58" s="343"/>
      <c r="BD58" s="328"/>
      <c r="BE58" s="330"/>
      <c r="BF58" s="328"/>
      <c r="BG58" s="330"/>
      <c r="BH58" s="328" t="s">
        <v>227</v>
      </c>
      <c r="BI58" s="330"/>
      <c r="BJ58" s="328"/>
      <c r="BK58" s="330"/>
    </row>
    <row r="59" spans="1:63">
      <c r="A59" s="85" t="s">
        <v>152</v>
      </c>
      <c r="B59" s="274" t="s">
        <v>240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377">
        <v>5</v>
      </c>
      <c r="AE59" s="379"/>
      <c r="AF59" s="378"/>
      <c r="AG59" s="377"/>
      <c r="AH59" s="379"/>
      <c r="AI59" s="378"/>
      <c r="AJ59" s="274"/>
      <c r="AK59" s="274"/>
      <c r="AL59" s="274"/>
      <c r="AM59" s="274"/>
      <c r="AN59" s="274"/>
      <c r="AO59" s="274"/>
      <c r="AP59" s="275">
        <f>AP60</f>
        <v>102</v>
      </c>
      <c r="AQ59" s="275"/>
      <c r="AR59" s="275"/>
      <c r="AS59" s="275">
        <f>AS60</f>
        <v>34</v>
      </c>
      <c r="AT59" s="275"/>
      <c r="AU59" s="275"/>
      <c r="AV59" s="275">
        <f>AV60</f>
        <v>68</v>
      </c>
      <c r="AW59" s="275"/>
      <c r="AX59" s="275">
        <v>0</v>
      </c>
      <c r="AY59" s="275"/>
      <c r="AZ59" s="275">
        <f>AZ60</f>
        <v>68</v>
      </c>
      <c r="BA59" s="275"/>
      <c r="BB59" s="275"/>
      <c r="BC59" s="275"/>
      <c r="BD59" s="275">
        <v>0</v>
      </c>
      <c r="BE59" s="275"/>
      <c r="BF59" s="275">
        <v>0</v>
      </c>
      <c r="BG59" s="275"/>
      <c r="BH59" s="275">
        <f>BH60</f>
        <v>68</v>
      </c>
      <c r="BI59" s="275"/>
      <c r="BJ59" s="275">
        <f>BJ60</f>
        <v>0</v>
      </c>
      <c r="BK59" s="275"/>
    </row>
    <row r="60" spans="1:63">
      <c r="A60" s="108" t="s">
        <v>270</v>
      </c>
      <c r="B60" s="276" t="s">
        <v>161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7"/>
      <c r="AE60" s="277"/>
      <c r="AF60" s="277"/>
      <c r="AG60" s="394">
        <v>5</v>
      </c>
      <c r="AH60" s="395"/>
      <c r="AI60" s="396"/>
      <c r="AJ60" s="277"/>
      <c r="AK60" s="277"/>
      <c r="AL60" s="277"/>
      <c r="AM60" s="277"/>
      <c r="AN60" s="277"/>
      <c r="AO60" s="277"/>
      <c r="AP60" s="277">
        <f>AS60+AV60</f>
        <v>102</v>
      </c>
      <c r="AQ60" s="277"/>
      <c r="AR60" s="277"/>
      <c r="AS60" s="277">
        <f>AV60/2</f>
        <v>34</v>
      </c>
      <c r="AT60" s="277"/>
      <c r="AU60" s="277"/>
      <c r="AV60" s="277">
        <v>68</v>
      </c>
      <c r="AW60" s="277"/>
      <c r="AX60" s="277">
        <v>0</v>
      </c>
      <c r="AY60" s="277"/>
      <c r="AZ60" s="277">
        <v>68</v>
      </c>
      <c r="BA60" s="277"/>
      <c r="BB60" s="277"/>
      <c r="BC60" s="277"/>
      <c r="BD60" s="412"/>
      <c r="BE60" s="412"/>
      <c r="BF60" s="412"/>
      <c r="BG60" s="412"/>
      <c r="BH60" s="412">
        <f>AV60</f>
        <v>68</v>
      </c>
      <c r="BI60" s="412"/>
      <c r="BJ60" s="412"/>
      <c r="BK60" s="412"/>
    </row>
    <row r="61" spans="1:63">
      <c r="A61" s="165" t="s">
        <v>210</v>
      </c>
      <c r="B61" s="551" t="s">
        <v>249</v>
      </c>
      <c r="C61" s="552"/>
      <c r="D61" s="552"/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3"/>
      <c r="AD61" s="341"/>
      <c r="AE61" s="342"/>
      <c r="AF61" s="343"/>
      <c r="AG61" s="363">
        <v>4</v>
      </c>
      <c r="AH61" s="364"/>
      <c r="AI61" s="365"/>
      <c r="AJ61" s="341"/>
      <c r="AK61" s="342"/>
      <c r="AL61" s="343"/>
      <c r="AM61" s="341"/>
      <c r="AN61" s="342"/>
      <c r="AO61" s="343"/>
      <c r="AP61" s="341"/>
      <c r="AQ61" s="342"/>
      <c r="AR61" s="343"/>
      <c r="AS61" s="341"/>
      <c r="AT61" s="342"/>
      <c r="AU61" s="343"/>
      <c r="AV61" s="410"/>
      <c r="AW61" s="411"/>
      <c r="AX61" s="410"/>
      <c r="AY61" s="411"/>
      <c r="AZ61" s="410"/>
      <c r="BA61" s="411"/>
      <c r="BB61" s="341"/>
      <c r="BC61" s="343"/>
      <c r="BD61" s="328"/>
      <c r="BE61" s="330"/>
      <c r="BF61" s="328">
        <v>72</v>
      </c>
      <c r="BG61" s="330"/>
      <c r="BH61" s="328"/>
      <c r="BI61" s="330"/>
      <c r="BJ61" s="328"/>
      <c r="BK61" s="330"/>
    </row>
    <row r="62" spans="1:63">
      <c r="A62" s="95"/>
      <c r="B62" s="281" t="s">
        <v>201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130"/>
      <c r="AE62" s="131"/>
      <c r="AF62" s="132"/>
      <c r="AG62" s="130"/>
      <c r="AH62" s="131"/>
      <c r="AI62" s="132"/>
      <c r="AJ62" s="282"/>
      <c r="AK62" s="283"/>
      <c r="AL62" s="284"/>
      <c r="AM62" s="282"/>
      <c r="AN62" s="283"/>
      <c r="AO62" s="284"/>
      <c r="AP62" s="282">
        <f>AP63+AP68+AP70+AP77+AP80+AP82</f>
        <v>1026</v>
      </c>
      <c r="AQ62" s="283"/>
      <c r="AR62" s="284"/>
      <c r="AS62" s="282">
        <f>AS63+AS68+AS70+AS77+AS80+AS82</f>
        <v>342</v>
      </c>
      <c r="AT62" s="283"/>
      <c r="AU62" s="284"/>
      <c r="AV62" s="282">
        <f>AV63+AV68+AV70+AV77+AV80+AV82</f>
        <v>684</v>
      </c>
      <c r="AW62" s="284"/>
      <c r="AX62" s="282">
        <f>AX63+AX68+AX70+AX77+AX80+AX82</f>
        <v>304</v>
      </c>
      <c r="AY62" s="284"/>
      <c r="AZ62" s="282">
        <f>AZ63+AZ68+AZ70+AZ77+AZ80+AZ82</f>
        <v>360</v>
      </c>
      <c r="BA62" s="284"/>
      <c r="BB62" s="282">
        <f>BB63+BB68+BB70+BB77+BB80+BB82</f>
        <v>20</v>
      </c>
      <c r="BC62" s="284"/>
      <c r="BD62" s="282">
        <f>BD63+BD68+BD70+BD77+BD80+BD82</f>
        <v>174</v>
      </c>
      <c r="BE62" s="284"/>
      <c r="BF62" s="282">
        <f>BF63+BF68+BF70+BF77+BF80+BF82</f>
        <v>174</v>
      </c>
      <c r="BG62" s="284"/>
      <c r="BH62" s="282">
        <f t="shared" ref="BH62" si="37">BH63+BH68+BH70+BH77+BH80+BH82</f>
        <v>230</v>
      </c>
      <c r="BI62" s="284"/>
      <c r="BJ62" s="282">
        <f t="shared" ref="BJ62" si="38">BJ63+BJ68+BJ70+BJ77+BJ80+BJ82</f>
        <v>84</v>
      </c>
      <c r="BK62" s="284"/>
    </row>
    <row r="63" spans="1:63">
      <c r="A63" s="86" t="s">
        <v>135</v>
      </c>
      <c r="B63" s="266" t="s">
        <v>136</v>
      </c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8">
        <v>5</v>
      </c>
      <c r="AE63" s="269"/>
      <c r="AF63" s="270"/>
      <c r="AG63" s="268"/>
      <c r="AH63" s="269"/>
      <c r="AI63" s="270"/>
      <c r="AJ63" s="266"/>
      <c r="AK63" s="266"/>
      <c r="AL63" s="266"/>
      <c r="AM63" s="266"/>
      <c r="AN63" s="266"/>
      <c r="AO63" s="266"/>
      <c r="AP63" s="267">
        <f>SUM(AP64:AR67)</f>
        <v>388</v>
      </c>
      <c r="AQ63" s="267"/>
      <c r="AR63" s="267"/>
      <c r="AS63" s="267">
        <f>SUM(AS64:AU67)</f>
        <v>128</v>
      </c>
      <c r="AT63" s="267"/>
      <c r="AU63" s="267"/>
      <c r="AV63" s="267">
        <f>SUM(AV64:AW67)</f>
        <v>260</v>
      </c>
      <c r="AW63" s="267"/>
      <c r="AX63" s="267">
        <f>SUM(AX64:AY67)</f>
        <v>110</v>
      </c>
      <c r="AY63" s="267"/>
      <c r="AZ63" s="267">
        <f>SUM(AZ64:BA67)</f>
        <v>150</v>
      </c>
      <c r="BA63" s="267"/>
      <c r="BB63" s="267"/>
      <c r="BC63" s="267"/>
      <c r="BD63" s="267">
        <v>88</v>
      </c>
      <c r="BE63" s="267"/>
      <c r="BF63" s="267">
        <f>SUM(BF64:BF66)</f>
        <v>90</v>
      </c>
      <c r="BG63" s="267"/>
      <c r="BH63" s="267">
        <f>SUM(BH64:BH66)</f>
        <v>60</v>
      </c>
      <c r="BI63" s="267"/>
      <c r="BJ63" s="267">
        <f>SUM(BJ64:BJ66)</f>
        <v>0</v>
      </c>
      <c r="BK63" s="267"/>
    </row>
    <row r="64" spans="1:63">
      <c r="A64" s="87" t="s">
        <v>181</v>
      </c>
      <c r="B64" s="263" t="s">
        <v>228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4"/>
      <c r="AE64" s="264"/>
      <c r="AF64" s="264"/>
      <c r="AG64" s="363">
        <v>3</v>
      </c>
      <c r="AH64" s="364"/>
      <c r="AI64" s="365"/>
      <c r="AJ64" s="264"/>
      <c r="AK64" s="264"/>
      <c r="AL64" s="264"/>
      <c r="AM64" s="264"/>
      <c r="AN64" s="264"/>
      <c r="AO64" s="264"/>
      <c r="AP64" s="264">
        <f>AS64+AV64</f>
        <v>134</v>
      </c>
      <c r="AQ64" s="264"/>
      <c r="AR64" s="264"/>
      <c r="AS64" s="264">
        <v>44</v>
      </c>
      <c r="AT64" s="264"/>
      <c r="AU64" s="264"/>
      <c r="AV64" s="265">
        <f>AX64+AZ64</f>
        <v>90</v>
      </c>
      <c r="AW64" s="265"/>
      <c r="AX64" s="265">
        <v>30</v>
      </c>
      <c r="AY64" s="265"/>
      <c r="AZ64" s="265">
        <v>60</v>
      </c>
      <c r="BA64" s="265"/>
      <c r="BB64" s="264"/>
      <c r="BC64" s="264"/>
      <c r="BD64" s="352">
        <f>AV64</f>
        <v>90</v>
      </c>
      <c r="BE64" s="352"/>
      <c r="BF64" s="352"/>
      <c r="BG64" s="352"/>
      <c r="BH64" s="352"/>
      <c r="BI64" s="352"/>
      <c r="BJ64" s="352"/>
      <c r="BK64" s="352"/>
    </row>
    <row r="65" spans="1:63">
      <c r="A65" s="87" t="s">
        <v>182</v>
      </c>
      <c r="B65" s="263" t="s">
        <v>160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4"/>
      <c r="AE65" s="264"/>
      <c r="AF65" s="264"/>
      <c r="AG65" s="363"/>
      <c r="AH65" s="364"/>
      <c r="AI65" s="365"/>
      <c r="AJ65" s="264"/>
      <c r="AK65" s="264"/>
      <c r="AL65" s="264"/>
      <c r="AM65" s="264">
        <v>4</v>
      </c>
      <c r="AN65" s="264"/>
      <c r="AO65" s="264"/>
      <c r="AP65" s="264">
        <f t="shared" ref="AP65:AP67" si="39">AS65+AV65</f>
        <v>134</v>
      </c>
      <c r="AQ65" s="264"/>
      <c r="AR65" s="264"/>
      <c r="AS65" s="264">
        <v>44</v>
      </c>
      <c r="AT65" s="264"/>
      <c r="AU65" s="264"/>
      <c r="AV65" s="265">
        <f>AX65+AZ65</f>
        <v>90</v>
      </c>
      <c r="AW65" s="265"/>
      <c r="AX65" s="265">
        <v>26</v>
      </c>
      <c r="AY65" s="265"/>
      <c r="AZ65" s="265">
        <v>64</v>
      </c>
      <c r="BA65" s="265"/>
      <c r="BB65" s="264"/>
      <c r="BC65" s="264"/>
      <c r="BD65" s="352"/>
      <c r="BE65" s="352"/>
      <c r="BF65" s="352">
        <f>AV65</f>
        <v>90</v>
      </c>
      <c r="BG65" s="352"/>
      <c r="BH65" s="352"/>
      <c r="BI65" s="352"/>
      <c r="BJ65" s="352"/>
      <c r="BK65" s="352"/>
    </row>
    <row r="66" spans="1:63">
      <c r="A66" s="87" t="s">
        <v>183</v>
      </c>
      <c r="B66" s="263" t="s">
        <v>171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4"/>
      <c r="AE66" s="264"/>
      <c r="AF66" s="264"/>
      <c r="AG66" s="363"/>
      <c r="AH66" s="364"/>
      <c r="AI66" s="365"/>
      <c r="AJ66" s="264"/>
      <c r="AK66" s="264"/>
      <c r="AL66" s="264"/>
      <c r="AM66" s="264">
        <v>5</v>
      </c>
      <c r="AN66" s="264"/>
      <c r="AO66" s="264"/>
      <c r="AP66" s="264">
        <f t="shared" si="39"/>
        <v>90</v>
      </c>
      <c r="AQ66" s="264"/>
      <c r="AR66" s="264"/>
      <c r="AS66" s="264">
        <f t="shared" ref="AS66" si="40">AV66/2</f>
        <v>30</v>
      </c>
      <c r="AT66" s="264"/>
      <c r="AU66" s="264"/>
      <c r="AV66" s="265">
        <f t="shared" ref="AV66" si="41">AX66+AZ66</f>
        <v>60</v>
      </c>
      <c r="AW66" s="265"/>
      <c r="AX66" s="265">
        <v>40</v>
      </c>
      <c r="AY66" s="265"/>
      <c r="AZ66" s="265">
        <v>20</v>
      </c>
      <c r="BA66" s="265"/>
      <c r="BB66" s="264"/>
      <c r="BC66" s="264"/>
      <c r="BD66" s="352"/>
      <c r="BE66" s="352"/>
      <c r="BF66" s="352"/>
      <c r="BG66" s="352"/>
      <c r="BH66" s="352">
        <f>AV66</f>
        <v>60</v>
      </c>
      <c r="BI66" s="352"/>
      <c r="BJ66" s="352"/>
      <c r="BK66" s="352"/>
    </row>
    <row r="67" spans="1:63">
      <c r="A67" s="87" t="s">
        <v>204</v>
      </c>
      <c r="B67" s="263" t="s">
        <v>165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4"/>
      <c r="AE67" s="264"/>
      <c r="AF67" s="264"/>
      <c r="AG67" s="363">
        <v>3</v>
      </c>
      <c r="AH67" s="364"/>
      <c r="AI67" s="365"/>
      <c r="AJ67" s="264"/>
      <c r="AK67" s="264"/>
      <c r="AL67" s="264"/>
      <c r="AM67" s="264"/>
      <c r="AN67" s="264"/>
      <c r="AO67" s="264"/>
      <c r="AP67" s="264">
        <f t="shared" si="39"/>
        <v>30</v>
      </c>
      <c r="AQ67" s="264"/>
      <c r="AR67" s="264"/>
      <c r="AS67" s="264">
        <v>10</v>
      </c>
      <c r="AT67" s="264"/>
      <c r="AU67" s="264"/>
      <c r="AV67" s="265">
        <f>AX67+AZ67</f>
        <v>20</v>
      </c>
      <c r="AW67" s="265"/>
      <c r="AX67" s="265">
        <v>14</v>
      </c>
      <c r="AY67" s="265"/>
      <c r="AZ67" s="265">
        <v>6</v>
      </c>
      <c r="BA67" s="265"/>
      <c r="BB67" s="264"/>
      <c r="BC67" s="264"/>
      <c r="BD67" s="352">
        <f>AV67</f>
        <v>20</v>
      </c>
      <c r="BE67" s="352"/>
      <c r="BF67" s="352"/>
      <c r="BG67" s="352"/>
      <c r="BH67" s="352"/>
      <c r="BI67" s="352"/>
      <c r="BJ67" s="352"/>
      <c r="BK67" s="352"/>
    </row>
    <row r="68" spans="1:63">
      <c r="A68" s="86" t="s">
        <v>137</v>
      </c>
      <c r="B68" s="266" t="s">
        <v>138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380">
        <v>5</v>
      </c>
      <c r="AH68" s="381"/>
      <c r="AI68" s="382"/>
      <c r="AJ68" s="380"/>
      <c r="AK68" s="381"/>
      <c r="AL68" s="382"/>
      <c r="AM68" s="266"/>
      <c r="AN68" s="266"/>
      <c r="AO68" s="266"/>
      <c r="AP68" s="267">
        <f>SUM(AP69:AR69)</f>
        <v>28</v>
      </c>
      <c r="AQ68" s="267"/>
      <c r="AR68" s="267"/>
      <c r="AS68" s="267">
        <f>SUM(AS69:AU69)</f>
        <v>10</v>
      </c>
      <c r="AT68" s="267"/>
      <c r="AU68" s="267"/>
      <c r="AV68" s="267">
        <f>AV69</f>
        <v>18</v>
      </c>
      <c r="AW68" s="267"/>
      <c r="AX68" s="267">
        <f>SUM(AX69:AY69)</f>
        <v>18</v>
      </c>
      <c r="AY68" s="267"/>
      <c r="AZ68" s="267">
        <f>SUM(AZ69:BA69)</f>
        <v>0</v>
      </c>
      <c r="BA68" s="267"/>
      <c r="BB68" s="267">
        <f>SUM(BB69:BC69)</f>
        <v>0</v>
      </c>
      <c r="BC68" s="267"/>
      <c r="BD68" s="267">
        <f>SUM(BD69:BD69)</f>
        <v>0</v>
      </c>
      <c r="BE68" s="267"/>
      <c r="BF68" s="267">
        <f>SUM(BF69:BF69)</f>
        <v>0</v>
      </c>
      <c r="BG68" s="267"/>
      <c r="BH68" s="267">
        <f>SUM(BH69:BH69)</f>
        <v>18</v>
      </c>
      <c r="BI68" s="267"/>
      <c r="BJ68" s="267">
        <f>SUM(BJ69:CB69)</f>
        <v>0</v>
      </c>
      <c r="BK68" s="267"/>
    </row>
    <row r="69" spans="1:63">
      <c r="A69" s="87" t="s">
        <v>185</v>
      </c>
      <c r="B69" s="403" t="s">
        <v>230</v>
      </c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5"/>
      <c r="AD69" s="264"/>
      <c r="AE69" s="264"/>
      <c r="AF69" s="264"/>
      <c r="AG69" s="363">
        <v>5</v>
      </c>
      <c r="AH69" s="364"/>
      <c r="AI69" s="365"/>
      <c r="AJ69" s="264"/>
      <c r="AK69" s="264"/>
      <c r="AL69" s="264"/>
      <c r="AM69" s="264"/>
      <c r="AN69" s="264"/>
      <c r="AO69" s="264"/>
      <c r="AP69" s="264">
        <f>AS69+AV69</f>
        <v>28</v>
      </c>
      <c r="AQ69" s="264"/>
      <c r="AR69" s="264"/>
      <c r="AS69" s="264">
        <v>10</v>
      </c>
      <c r="AT69" s="264"/>
      <c r="AU69" s="264"/>
      <c r="AV69" s="265">
        <f>AX69+AZ69</f>
        <v>18</v>
      </c>
      <c r="AW69" s="265"/>
      <c r="AX69" s="265">
        <v>18</v>
      </c>
      <c r="AY69" s="265"/>
      <c r="AZ69" s="265">
        <v>0</v>
      </c>
      <c r="BA69" s="265"/>
      <c r="BB69" s="264"/>
      <c r="BC69" s="264"/>
      <c r="BD69" s="352"/>
      <c r="BE69" s="352"/>
      <c r="BF69" s="352"/>
      <c r="BG69" s="352"/>
      <c r="BH69" s="352">
        <v>18</v>
      </c>
      <c r="BI69" s="352"/>
      <c r="BJ69" s="352"/>
      <c r="BK69" s="352"/>
    </row>
    <row r="70" spans="1:63">
      <c r="A70" s="86" t="s">
        <v>139</v>
      </c>
      <c r="B70" s="266" t="s">
        <v>140</v>
      </c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8">
        <v>5</v>
      </c>
      <c r="AE70" s="269"/>
      <c r="AF70" s="270"/>
      <c r="AG70" s="268"/>
      <c r="AH70" s="269"/>
      <c r="AI70" s="270"/>
      <c r="AJ70" s="266"/>
      <c r="AK70" s="266"/>
      <c r="AL70" s="266"/>
      <c r="AM70" s="266"/>
      <c r="AN70" s="266"/>
      <c r="AO70" s="266"/>
      <c r="AP70" s="267">
        <f>SUM(AP71:AR76)</f>
        <v>380</v>
      </c>
      <c r="AQ70" s="267"/>
      <c r="AR70" s="267"/>
      <c r="AS70" s="267">
        <f>SUM(AS71:AU76)</f>
        <v>128</v>
      </c>
      <c r="AT70" s="267"/>
      <c r="AU70" s="267"/>
      <c r="AV70" s="267">
        <f>SUM(AV71:AW76)</f>
        <v>252</v>
      </c>
      <c r="AW70" s="267"/>
      <c r="AX70" s="267">
        <f>SUM(AX71:AY76)</f>
        <v>102</v>
      </c>
      <c r="AY70" s="267"/>
      <c r="AZ70" s="267">
        <f>SUM(AZ71:BA76)</f>
        <v>150</v>
      </c>
      <c r="BA70" s="267"/>
      <c r="BB70" s="267"/>
      <c r="BC70" s="267"/>
      <c r="BD70" s="267">
        <f>SUM(BD71:BD76)</f>
        <v>86</v>
      </c>
      <c r="BE70" s="267"/>
      <c r="BF70" s="267">
        <f>SUM(BF71:BF76)</f>
        <v>84</v>
      </c>
      <c r="BG70" s="267"/>
      <c r="BH70" s="267">
        <f>SUM(BH71:BH76)</f>
        <v>82</v>
      </c>
      <c r="BI70" s="267"/>
      <c r="BJ70" s="267">
        <f>SUM(BJ71:BJ76)</f>
        <v>0</v>
      </c>
      <c r="BK70" s="267"/>
    </row>
    <row r="71" spans="1:63">
      <c r="A71" s="88" t="s">
        <v>187</v>
      </c>
      <c r="B71" s="263" t="s">
        <v>154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4"/>
      <c r="AE71" s="264"/>
      <c r="AF71" s="264"/>
      <c r="AG71" s="264">
        <v>5</v>
      </c>
      <c r="AH71" s="264"/>
      <c r="AI71" s="264"/>
      <c r="AJ71" s="341"/>
      <c r="AK71" s="342"/>
      <c r="AL71" s="343"/>
      <c r="AM71" s="264"/>
      <c r="AN71" s="264"/>
      <c r="AO71" s="264"/>
      <c r="AP71" s="264">
        <f>AS71+AV71</f>
        <v>70</v>
      </c>
      <c r="AQ71" s="264"/>
      <c r="AR71" s="264"/>
      <c r="AS71" s="264">
        <v>24</v>
      </c>
      <c r="AT71" s="264"/>
      <c r="AU71" s="264"/>
      <c r="AV71" s="265">
        <f>AX71+AZ71</f>
        <v>46</v>
      </c>
      <c r="AW71" s="265"/>
      <c r="AX71" s="265">
        <v>30</v>
      </c>
      <c r="AY71" s="265"/>
      <c r="AZ71" s="265">
        <v>16</v>
      </c>
      <c r="BA71" s="265"/>
      <c r="BB71" s="383"/>
      <c r="BC71" s="383"/>
      <c r="BD71" s="352"/>
      <c r="BE71" s="352"/>
      <c r="BF71" s="352"/>
      <c r="BG71" s="352"/>
      <c r="BH71" s="352">
        <f>AV71</f>
        <v>46</v>
      </c>
      <c r="BI71" s="352"/>
      <c r="BJ71" s="352"/>
      <c r="BK71" s="352"/>
    </row>
    <row r="72" spans="1:63">
      <c r="A72" s="88" t="s">
        <v>188</v>
      </c>
      <c r="B72" s="263" t="s">
        <v>265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4"/>
      <c r="AE72" s="264"/>
      <c r="AF72" s="264"/>
      <c r="AG72" s="264">
        <v>3</v>
      </c>
      <c r="AH72" s="264"/>
      <c r="AI72" s="264"/>
      <c r="AJ72" s="341"/>
      <c r="AK72" s="342"/>
      <c r="AL72" s="343"/>
      <c r="AM72" s="264"/>
      <c r="AN72" s="264"/>
      <c r="AO72" s="264"/>
      <c r="AP72" s="264">
        <f t="shared" ref="AP72:AP76" si="42">AS72+AV72</f>
        <v>70</v>
      </c>
      <c r="AQ72" s="264"/>
      <c r="AR72" s="264"/>
      <c r="AS72" s="264">
        <v>24</v>
      </c>
      <c r="AT72" s="264"/>
      <c r="AU72" s="264"/>
      <c r="AV72" s="265">
        <f t="shared" ref="AV72:AV76" si="43">AX72+AZ72</f>
        <v>46</v>
      </c>
      <c r="AW72" s="265"/>
      <c r="AX72" s="265">
        <v>36</v>
      </c>
      <c r="AY72" s="265"/>
      <c r="AZ72" s="265">
        <v>10</v>
      </c>
      <c r="BA72" s="265"/>
      <c r="BB72" s="383"/>
      <c r="BC72" s="383"/>
      <c r="BD72" s="352">
        <f>AV72</f>
        <v>46</v>
      </c>
      <c r="BE72" s="352"/>
      <c r="BF72" s="352"/>
      <c r="BG72" s="352"/>
      <c r="BH72" s="352"/>
      <c r="BI72" s="352"/>
      <c r="BJ72" s="352"/>
      <c r="BK72" s="352"/>
    </row>
    <row r="73" spans="1:63">
      <c r="A73" s="88" t="s">
        <v>189</v>
      </c>
      <c r="B73" s="263" t="s">
        <v>231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4"/>
      <c r="AE73" s="264"/>
      <c r="AF73" s="264"/>
      <c r="AG73" s="264">
        <v>4</v>
      </c>
      <c r="AH73" s="264"/>
      <c r="AI73" s="264"/>
      <c r="AJ73" s="341"/>
      <c r="AK73" s="342"/>
      <c r="AL73" s="343"/>
      <c r="AM73" s="264"/>
      <c r="AN73" s="264"/>
      <c r="AO73" s="264"/>
      <c r="AP73" s="264">
        <f t="shared" si="42"/>
        <v>66</v>
      </c>
      <c r="AQ73" s="264"/>
      <c r="AR73" s="264"/>
      <c r="AS73" s="264">
        <f>AV73/2</f>
        <v>22</v>
      </c>
      <c r="AT73" s="264"/>
      <c r="AU73" s="264"/>
      <c r="AV73" s="265">
        <f t="shared" si="43"/>
        <v>44</v>
      </c>
      <c r="AW73" s="265"/>
      <c r="AX73" s="265">
        <v>0</v>
      </c>
      <c r="AY73" s="265"/>
      <c r="AZ73" s="265">
        <v>44</v>
      </c>
      <c r="BA73" s="265"/>
      <c r="BB73" s="383"/>
      <c r="BC73" s="383"/>
      <c r="BD73" s="352"/>
      <c r="BE73" s="352"/>
      <c r="BF73" s="352">
        <f>AV73</f>
        <v>44</v>
      </c>
      <c r="BG73" s="352"/>
      <c r="BH73" s="352"/>
      <c r="BI73" s="352"/>
      <c r="BJ73" s="352"/>
      <c r="BK73" s="352"/>
    </row>
    <row r="74" spans="1:63">
      <c r="A74" s="87" t="s">
        <v>190</v>
      </c>
      <c r="B74" s="263" t="s">
        <v>164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4"/>
      <c r="AE74" s="264"/>
      <c r="AF74" s="264"/>
      <c r="AG74" s="264">
        <v>5</v>
      </c>
      <c r="AH74" s="264"/>
      <c r="AI74" s="264"/>
      <c r="AJ74" s="341"/>
      <c r="AK74" s="342"/>
      <c r="AL74" s="343"/>
      <c r="AM74" s="264"/>
      <c r="AN74" s="264"/>
      <c r="AO74" s="264"/>
      <c r="AP74" s="264">
        <f t="shared" si="42"/>
        <v>54</v>
      </c>
      <c r="AQ74" s="264"/>
      <c r="AR74" s="264"/>
      <c r="AS74" s="264">
        <f>AV74/2</f>
        <v>18</v>
      </c>
      <c r="AT74" s="264"/>
      <c r="AU74" s="264"/>
      <c r="AV74" s="265">
        <f t="shared" si="43"/>
        <v>36</v>
      </c>
      <c r="AW74" s="265"/>
      <c r="AX74" s="265">
        <v>12</v>
      </c>
      <c r="AY74" s="265"/>
      <c r="AZ74" s="265">
        <v>24</v>
      </c>
      <c r="BA74" s="265"/>
      <c r="BB74" s="383"/>
      <c r="BC74" s="383"/>
      <c r="BD74" s="352"/>
      <c r="BE74" s="352"/>
      <c r="BF74" s="352"/>
      <c r="BG74" s="352"/>
      <c r="BH74" s="352">
        <f>AV74</f>
        <v>36</v>
      </c>
      <c r="BI74" s="352"/>
      <c r="BJ74" s="352"/>
      <c r="BK74" s="352"/>
    </row>
    <row r="75" spans="1:63">
      <c r="A75" s="87" t="s">
        <v>191</v>
      </c>
      <c r="B75" s="263" t="s">
        <v>232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4"/>
      <c r="AE75" s="264"/>
      <c r="AF75" s="264"/>
      <c r="AG75" s="264">
        <v>4</v>
      </c>
      <c r="AH75" s="264"/>
      <c r="AI75" s="264"/>
      <c r="AJ75" s="341"/>
      <c r="AK75" s="342"/>
      <c r="AL75" s="343"/>
      <c r="AM75" s="264"/>
      <c r="AN75" s="264"/>
      <c r="AO75" s="264"/>
      <c r="AP75" s="264">
        <f t="shared" si="42"/>
        <v>60</v>
      </c>
      <c r="AQ75" s="264"/>
      <c r="AR75" s="264"/>
      <c r="AS75" s="264">
        <f>AV75/2</f>
        <v>20</v>
      </c>
      <c r="AT75" s="264"/>
      <c r="AU75" s="264"/>
      <c r="AV75" s="265">
        <f t="shared" si="43"/>
        <v>40</v>
      </c>
      <c r="AW75" s="265"/>
      <c r="AX75" s="265">
        <v>0</v>
      </c>
      <c r="AY75" s="265"/>
      <c r="AZ75" s="265">
        <v>40</v>
      </c>
      <c r="BA75" s="265"/>
      <c r="BB75" s="383"/>
      <c r="BC75" s="383"/>
      <c r="BD75" s="352"/>
      <c r="BE75" s="352"/>
      <c r="BF75" s="352">
        <f>AV75</f>
        <v>40</v>
      </c>
      <c r="BG75" s="352"/>
      <c r="BH75" s="352"/>
      <c r="BI75" s="352"/>
      <c r="BJ75" s="352"/>
      <c r="BK75" s="352"/>
    </row>
    <row r="76" spans="1:63" ht="12.75" customHeight="1">
      <c r="A76" s="87" t="s">
        <v>192</v>
      </c>
      <c r="B76" s="263" t="s">
        <v>233</v>
      </c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4"/>
      <c r="AE76" s="264"/>
      <c r="AF76" s="264"/>
      <c r="AG76" s="264">
        <v>3</v>
      </c>
      <c r="AH76" s="264"/>
      <c r="AI76" s="264"/>
      <c r="AJ76" s="341"/>
      <c r="AK76" s="342"/>
      <c r="AL76" s="343"/>
      <c r="AM76" s="264"/>
      <c r="AN76" s="264"/>
      <c r="AO76" s="264"/>
      <c r="AP76" s="264">
        <f t="shared" si="42"/>
        <v>60</v>
      </c>
      <c r="AQ76" s="264"/>
      <c r="AR76" s="264"/>
      <c r="AS76" s="264">
        <f>AV76/2</f>
        <v>20</v>
      </c>
      <c r="AT76" s="264"/>
      <c r="AU76" s="264"/>
      <c r="AV76" s="265">
        <f t="shared" si="43"/>
        <v>40</v>
      </c>
      <c r="AW76" s="265"/>
      <c r="AX76" s="265">
        <v>24</v>
      </c>
      <c r="AY76" s="265"/>
      <c r="AZ76" s="265">
        <v>16</v>
      </c>
      <c r="BA76" s="265"/>
      <c r="BB76" s="383"/>
      <c r="BC76" s="383"/>
      <c r="BD76" s="352">
        <f>AV76</f>
        <v>40</v>
      </c>
      <c r="BE76" s="352"/>
      <c r="BF76" s="352"/>
      <c r="BG76" s="352"/>
      <c r="BH76" s="352"/>
      <c r="BI76" s="352"/>
      <c r="BJ76" s="352"/>
      <c r="BK76" s="352"/>
    </row>
    <row r="77" spans="1:63" ht="9" customHeight="1">
      <c r="A77" s="86" t="s">
        <v>144</v>
      </c>
      <c r="B77" s="266" t="s">
        <v>145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397">
        <v>5</v>
      </c>
      <c r="AH77" s="397"/>
      <c r="AI77" s="397"/>
      <c r="AJ77" s="397"/>
      <c r="AK77" s="397"/>
      <c r="AL77" s="397"/>
      <c r="AM77" s="266"/>
      <c r="AN77" s="266"/>
      <c r="AO77" s="266"/>
      <c r="AP77" s="267">
        <f>SUM(AP78:AR78)</f>
        <v>20</v>
      </c>
      <c r="AQ77" s="267"/>
      <c r="AR77" s="267"/>
      <c r="AS77" s="267">
        <f>SUM(AS78:AU78)</f>
        <v>6</v>
      </c>
      <c r="AT77" s="267"/>
      <c r="AU77" s="267"/>
      <c r="AV77" s="267">
        <f>SUM(AV78:AW78)</f>
        <v>14</v>
      </c>
      <c r="AW77" s="267"/>
      <c r="AX77" s="267">
        <f>SUM(AX78:AY78)</f>
        <v>14</v>
      </c>
      <c r="AY77" s="267"/>
      <c r="AZ77" s="267">
        <f>SUM(AZ78:BA78)</f>
        <v>0</v>
      </c>
      <c r="BA77" s="267"/>
      <c r="BB77" s="267"/>
      <c r="BC77" s="267"/>
      <c r="BD77" s="267">
        <f>BD78</f>
        <v>0</v>
      </c>
      <c r="BE77" s="267"/>
      <c r="BF77" s="267">
        <f>SUM(BF78)</f>
        <v>0</v>
      </c>
      <c r="BG77" s="267"/>
      <c r="BH77" s="267">
        <f>SUM(BH78)</f>
        <v>14</v>
      </c>
      <c r="BI77" s="267"/>
      <c r="BJ77" s="267">
        <f>SUM(BJ78)</f>
        <v>0</v>
      </c>
      <c r="BK77" s="267"/>
    </row>
    <row r="78" spans="1:63">
      <c r="A78" s="87" t="s">
        <v>194</v>
      </c>
      <c r="B78" s="263" t="s">
        <v>246</v>
      </c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4"/>
      <c r="AE78" s="264"/>
      <c r="AF78" s="264"/>
      <c r="AG78" s="363">
        <v>5</v>
      </c>
      <c r="AH78" s="364"/>
      <c r="AI78" s="365"/>
      <c r="AJ78" s="358"/>
      <c r="AK78" s="358"/>
      <c r="AL78" s="358"/>
      <c r="AM78" s="264"/>
      <c r="AN78" s="264"/>
      <c r="AO78" s="264"/>
      <c r="AP78" s="264">
        <f>AS78+AV78</f>
        <v>20</v>
      </c>
      <c r="AQ78" s="264"/>
      <c r="AR78" s="264"/>
      <c r="AS78" s="264">
        <v>6</v>
      </c>
      <c r="AT78" s="264"/>
      <c r="AU78" s="264"/>
      <c r="AV78" s="265">
        <v>14</v>
      </c>
      <c r="AW78" s="265"/>
      <c r="AX78" s="265">
        <v>14</v>
      </c>
      <c r="AY78" s="265"/>
      <c r="AZ78" s="265">
        <v>0</v>
      </c>
      <c r="BA78" s="265"/>
      <c r="BB78" s="383"/>
      <c r="BC78" s="383"/>
      <c r="BD78" s="352"/>
      <c r="BE78" s="352"/>
      <c r="BF78" s="352"/>
      <c r="BG78" s="352"/>
      <c r="BH78" s="352">
        <v>14</v>
      </c>
      <c r="BI78" s="352"/>
      <c r="BJ78" s="352"/>
      <c r="BK78" s="352"/>
    </row>
    <row r="79" spans="1:63" hidden="1">
      <c r="A79" s="87" t="s">
        <v>195</v>
      </c>
      <c r="B79" s="263" t="s">
        <v>234</v>
      </c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4"/>
      <c r="AE79" s="264"/>
      <c r="AF79" s="264"/>
      <c r="AG79" s="363"/>
      <c r="AH79" s="364"/>
      <c r="AI79" s="365"/>
      <c r="AJ79" s="358"/>
      <c r="AK79" s="358"/>
      <c r="AL79" s="358"/>
      <c r="AM79" s="264"/>
      <c r="AN79" s="264"/>
      <c r="AO79" s="264"/>
      <c r="AP79" s="264"/>
      <c r="AQ79" s="264"/>
      <c r="AR79" s="264"/>
      <c r="AS79" s="264"/>
      <c r="AT79" s="264"/>
      <c r="AU79" s="264"/>
      <c r="AV79" s="265"/>
      <c r="AW79" s="265"/>
      <c r="AX79" s="265"/>
      <c r="AY79" s="265"/>
      <c r="AZ79" s="265"/>
      <c r="BA79" s="265"/>
      <c r="BB79" s="383"/>
      <c r="BC79" s="383"/>
      <c r="BD79" s="352"/>
      <c r="BE79" s="352"/>
      <c r="BF79" s="352"/>
      <c r="BG79" s="352"/>
      <c r="BH79" s="352"/>
      <c r="BI79" s="352"/>
      <c r="BJ79" s="352"/>
      <c r="BK79" s="352"/>
    </row>
    <row r="80" spans="1:63" ht="9" customHeight="1">
      <c r="A80" s="86" t="s">
        <v>148</v>
      </c>
      <c r="B80" s="266" t="s">
        <v>149</v>
      </c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397">
        <v>6</v>
      </c>
      <c r="AH80" s="397"/>
      <c r="AI80" s="397"/>
      <c r="AJ80" s="397"/>
      <c r="AK80" s="397"/>
      <c r="AL80" s="397"/>
      <c r="AM80" s="266"/>
      <c r="AN80" s="266"/>
      <c r="AO80" s="266"/>
      <c r="AP80" s="267">
        <f>SUM(AP81)</f>
        <v>20</v>
      </c>
      <c r="AQ80" s="267"/>
      <c r="AR80" s="267"/>
      <c r="AS80" s="267">
        <f>SUM(AS81)</f>
        <v>6</v>
      </c>
      <c r="AT80" s="267"/>
      <c r="AU80" s="267"/>
      <c r="AV80" s="267">
        <f>AV81</f>
        <v>14</v>
      </c>
      <c r="AW80" s="267"/>
      <c r="AX80" s="267">
        <f>AX81</f>
        <v>0</v>
      </c>
      <c r="AY80" s="267"/>
      <c r="AZ80" s="267">
        <f>AZ81</f>
        <v>14</v>
      </c>
      <c r="BA80" s="267"/>
      <c r="BB80" s="267"/>
      <c r="BC80" s="267"/>
      <c r="BD80" s="267">
        <f>BD81</f>
        <v>0</v>
      </c>
      <c r="BE80" s="267"/>
      <c r="BF80" s="267">
        <f>BF81</f>
        <v>0</v>
      </c>
      <c r="BG80" s="267"/>
      <c r="BH80" s="267">
        <f>BH81</f>
        <v>0</v>
      </c>
      <c r="BI80" s="267"/>
      <c r="BJ80" s="267">
        <f>BJ81</f>
        <v>14</v>
      </c>
      <c r="BK80" s="267"/>
    </row>
    <row r="81" spans="1:82" ht="11.25" customHeight="1">
      <c r="A81" s="87" t="s">
        <v>196</v>
      </c>
      <c r="B81" s="263" t="s">
        <v>241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4"/>
      <c r="AE81" s="264"/>
      <c r="AF81" s="264"/>
      <c r="AG81" s="363">
        <v>6</v>
      </c>
      <c r="AH81" s="364"/>
      <c r="AI81" s="365"/>
      <c r="AJ81" s="358"/>
      <c r="AK81" s="358"/>
      <c r="AL81" s="358"/>
      <c r="AM81" s="264"/>
      <c r="AN81" s="264"/>
      <c r="AO81" s="264"/>
      <c r="AP81" s="264">
        <f>AS81+AV81</f>
        <v>20</v>
      </c>
      <c r="AQ81" s="264"/>
      <c r="AR81" s="264"/>
      <c r="AS81" s="264">
        <v>6</v>
      </c>
      <c r="AT81" s="264"/>
      <c r="AU81" s="264"/>
      <c r="AV81" s="265">
        <f>AX81+AZ81</f>
        <v>14</v>
      </c>
      <c r="AW81" s="265"/>
      <c r="AX81" s="265">
        <v>0</v>
      </c>
      <c r="AY81" s="265"/>
      <c r="AZ81" s="265">
        <v>14</v>
      </c>
      <c r="BA81" s="265"/>
      <c r="BB81" s="383"/>
      <c r="BC81" s="383"/>
      <c r="BD81" s="352"/>
      <c r="BE81" s="352"/>
      <c r="BF81" s="352"/>
      <c r="BG81" s="352"/>
      <c r="BH81" s="352"/>
      <c r="BI81" s="352"/>
      <c r="BJ81" s="352">
        <v>14</v>
      </c>
      <c r="BK81" s="352"/>
    </row>
    <row r="82" spans="1:82">
      <c r="A82" s="86" t="s">
        <v>150</v>
      </c>
      <c r="B82" s="266" t="s">
        <v>151</v>
      </c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397">
        <v>5</v>
      </c>
      <c r="AH82" s="397"/>
      <c r="AI82" s="397"/>
      <c r="AJ82" s="397"/>
      <c r="AK82" s="397"/>
      <c r="AL82" s="397"/>
      <c r="AM82" s="266"/>
      <c r="AN82" s="266"/>
      <c r="AO82" s="266"/>
      <c r="AP82" s="267">
        <f>SUM(AP83:AR85)</f>
        <v>190</v>
      </c>
      <c r="AQ82" s="267"/>
      <c r="AR82" s="267"/>
      <c r="AS82" s="267">
        <f>SUM(AS83:AU85)</f>
        <v>64</v>
      </c>
      <c r="AT82" s="267"/>
      <c r="AU82" s="267"/>
      <c r="AV82" s="267">
        <f>AV83+AV84+AV85</f>
        <v>126</v>
      </c>
      <c r="AW82" s="267"/>
      <c r="AX82" s="267">
        <f>SUM(AX83:AY85)</f>
        <v>60</v>
      </c>
      <c r="AY82" s="267"/>
      <c r="AZ82" s="267">
        <f>SUM(AZ83:BA85)</f>
        <v>46</v>
      </c>
      <c r="BA82" s="267"/>
      <c r="BB82" s="267">
        <f>BB85</f>
        <v>20</v>
      </c>
      <c r="BC82" s="267"/>
      <c r="BD82" s="267">
        <f>SUM(BD83:BD85)</f>
        <v>0</v>
      </c>
      <c r="BE82" s="267"/>
      <c r="BF82" s="267">
        <f>SUM(BF83:BF85)</f>
        <v>0</v>
      </c>
      <c r="BG82" s="267"/>
      <c r="BH82" s="267">
        <f>SUM(BH83:BH85)</f>
        <v>56</v>
      </c>
      <c r="BI82" s="267"/>
      <c r="BJ82" s="267">
        <f>SUM(BJ83:BJ85)</f>
        <v>70</v>
      </c>
      <c r="BK82" s="267"/>
    </row>
    <row r="83" spans="1:82">
      <c r="A83" s="87" t="s">
        <v>198</v>
      </c>
      <c r="B83" s="263" t="s">
        <v>235</v>
      </c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4"/>
      <c r="AE83" s="264"/>
      <c r="AF83" s="264"/>
      <c r="AG83" s="363">
        <v>5</v>
      </c>
      <c r="AH83" s="364"/>
      <c r="AI83" s="365"/>
      <c r="AJ83" s="264"/>
      <c r="AK83" s="264"/>
      <c r="AL83" s="264"/>
      <c r="AM83" s="264"/>
      <c r="AN83" s="264"/>
      <c r="AO83" s="264"/>
      <c r="AP83" s="264">
        <f>AS83+AV83</f>
        <v>48</v>
      </c>
      <c r="AQ83" s="264"/>
      <c r="AR83" s="264"/>
      <c r="AS83" s="264">
        <v>16</v>
      </c>
      <c r="AT83" s="264"/>
      <c r="AU83" s="264"/>
      <c r="AV83" s="265">
        <v>32</v>
      </c>
      <c r="AW83" s="265"/>
      <c r="AX83" s="265">
        <v>20</v>
      </c>
      <c r="AY83" s="265"/>
      <c r="AZ83" s="265">
        <v>12</v>
      </c>
      <c r="BA83" s="265"/>
      <c r="BB83" s="383"/>
      <c r="BC83" s="383"/>
      <c r="BD83" s="352"/>
      <c r="BE83" s="352"/>
      <c r="BF83" s="352"/>
      <c r="BG83" s="352"/>
      <c r="BH83" s="352">
        <v>32</v>
      </c>
      <c r="BI83" s="352"/>
      <c r="BJ83" s="352"/>
      <c r="BK83" s="352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</row>
    <row r="84" spans="1:82">
      <c r="A84" s="87" t="s">
        <v>199</v>
      </c>
      <c r="B84" s="263" t="s">
        <v>245</v>
      </c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4"/>
      <c r="AE84" s="264"/>
      <c r="AF84" s="264"/>
      <c r="AG84" s="363">
        <v>5</v>
      </c>
      <c r="AH84" s="364"/>
      <c r="AI84" s="365"/>
      <c r="AJ84" s="264"/>
      <c r="AK84" s="264"/>
      <c r="AL84" s="264"/>
      <c r="AM84" s="264"/>
      <c r="AN84" s="264"/>
      <c r="AO84" s="264"/>
      <c r="AP84" s="264">
        <f t="shared" ref="AP84:AP85" si="44">AS84+AV84</f>
        <v>36</v>
      </c>
      <c r="AQ84" s="264"/>
      <c r="AR84" s="264"/>
      <c r="AS84" s="264">
        <v>12</v>
      </c>
      <c r="AT84" s="264"/>
      <c r="AU84" s="264"/>
      <c r="AV84" s="265">
        <v>24</v>
      </c>
      <c r="AW84" s="265"/>
      <c r="AX84" s="265"/>
      <c r="AY84" s="265"/>
      <c r="AZ84" s="265">
        <v>24</v>
      </c>
      <c r="BA84" s="265"/>
      <c r="BB84" s="383"/>
      <c r="BC84" s="383"/>
      <c r="BD84" s="352"/>
      <c r="BE84" s="352"/>
      <c r="BF84" s="352"/>
      <c r="BG84" s="352"/>
      <c r="BH84" s="352">
        <v>24</v>
      </c>
      <c r="BI84" s="352"/>
      <c r="BJ84" s="352"/>
      <c r="BK84" s="352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</row>
    <row r="85" spans="1:82">
      <c r="A85" s="87" t="s">
        <v>200</v>
      </c>
      <c r="B85" s="263" t="s">
        <v>170</v>
      </c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4"/>
      <c r="AE85" s="264"/>
      <c r="AF85" s="264"/>
      <c r="AG85" s="363"/>
      <c r="AH85" s="364"/>
      <c r="AI85" s="365"/>
      <c r="AJ85" s="264"/>
      <c r="AK85" s="264"/>
      <c r="AL85" s="264"/>
      <c r="AM85" s="264">
        <v>6</v>
      </c>
      <c r="AN85" s="264"/>
      <c r="AO85" s="264"/>
      <c r="AP85" s="264">
        <f t="shared" si="44"/>
        <v>106</v>
      </c>
      <c r="AQ85" s="264"/>
      <c r="AR85" s="264"/>
      <c r="AS85" s="264">
        <v>36</v>
      </c>
      <c r="AT85" s="264"/>
      <c r="AU85" s="264"/>
      <c r="AV85" s="265">
        <v>70</v>
      </c>
      <c r="AW85" s="265"/>
      <c r="AX85" s="265">
        <v>40</v>
      </c>
      <c r="AY85" s="265"/>
      <c r="AZ85" s="265">
        <v>10</v>
      </c>
      <c r="BA85" s="265"/>
      <c r="BB85" s="265">
        <v>20</v>
      </c>
      <c r="BC85" s="265"/>
      <c r="BD85" s="352"/>
      <c r="BE85" s="352"/>
      <c r="BF85" s="352"/>
      <c r="BG85" s="352"/>
      <c r="BH85" s="352"/>
      <c r="BI85" s="352"/>
      <c r="BJ85" s="352">
        <f>AV85</f>
        <v>70</v>
      </c>
      <c r="BK85" s="352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</row>
    <row r="86" spans="1:82" ht="12.75" customHeight="1" thickBot="1">
      <c r="A86" s="109"/>
      <c r="B86" s="452" t="s">
        <v>93</v>
      </c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4"/>
      <c r="AD86" s="437"/>
      <c r="AE86" s="437"/>
      <c r="AF86" s="437"/>
      <c r="AG86" s="456"/>
      <c r="AH86" s="457"/>
      <c r="AI86" s="458"/>
      <c r="AJ86" s="437"/>
      <c r="AK86" s="437"/>
      <c r="AL86" s="437"/>
      <c r="AM86" s="437"/>
      <c r="AN86" s="437"/>
      <c r="AO86" s="437"/>
      <c r="AP86" s="440">
        <v>3402</v>
      </c>
      <c r="AQ86" s="441"/>
      <c r="AR86" s="442"/>
      <c r="AS86" s="440">
        <v>1134</v>
      </c>
      <c r="AT86" s="441"/>
      <c r="AU86" s="442"/>
      <c r="AV86" s="440">
        <v>2268</v>
      </c>
      <c r="AW86" s="442"/>
      <c r="AX86" s="444"/>
      <c r="AY86" s="445"/>
      <c r="AZ86" s="444"/>
      <c r="BA86" s="445"/>
      <c r="BB86" s="444"/>
      <c r="BC86" s="445"/>
      <c r="BD86" s="444"/>
      <c r="BE86" s="445"/>
      <c r="BF86" s="444"/>
      <c r="BG86" s="445"/>
      <c r="BH86" s="444"/>
      <c r="BI86" s="445"/>
      <c r="BJ86" s="444"/>
      <c r="BK86" s="445"/>
    </row>
    <row r="87" spans="1:82" ht="10.5" customHeight="1">
      <c r="A87" s="110" t="s">
        <v>210</v>
      </c>
      <c r="B87" s="508" t="s">
        <v>211</v>
      </c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09"/>
      <c r="X87" s="509"/>
      <c r="Y87" s="509"/>
      <c r="Z87" s="509"/>
      <c r="AA87" s="509"/>
      <c r="AB87" s="509"/>
      <c r="AC87" s="510"/>
      <c r="AD87" s="511"/>
      <c r="AE87" s="511"/>
      <c r="AF87" s="511"/>
      <c r="AG87" s="512"/>
      <c r="AH87" s="513"/>
      <c r="AI87" s="514"/>
      <c r="AJ87" s="515"/>
      <c r="AK87" s="515"/>
      <c r="AL87" s="515"/>
      <c r="AM87" s="515"/>
      <c r="AN87" s="515"/>
      <c r="AO87" s="515"/>
      <c r="AP87" s="506" t="s">
        <v>257</v>
      </c>
      <c r="AQ87" s="516"/>
      <c r="AR87" s="507"/>
      <c r="AS87" s="502"/>
      <c r="AT87" s="505"/>
      <c r="AU87" s="503"/>
      <c r="AV87" s="506">
        <v>144</v>
      </c>
      <c r="AW87" s="507"/>
      <c r="AX87" s="502"/>
      <c r="AY87" s="503"/>
      <c r="AZ87" s="502"/>
      <c r="BA87" s="503"/>
      <c r="BB87" s="502"/>
      <c r="BC87" s="503"/>
      <c r="BD87" s="502"/>
      <c r="BE87" s="503"/>
      <c r="BF87" s="502"/>
      <c r="BG87" s="503"/>
      <c r="BH87" s="502"/>
      <c r="BI87" s="503"/>
      <c r="BJ87" s="502"/>
      <c r="BK87" s="504"/>
    </row>
    <row r="88" spans="1:82" ht="10.5" customHeight="1">
      <c r="A88" s="111"/>
      <c r="B88" s="133" t="s">
        <v>249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5"/>
      <c r="AD88" s="349"/>
      <c r="AE88" s="350"/>
      <c r="AF88" s="351"/>
      <c r="AG88" s="349"/>
      <c r="AH88" s="350"/>
      <c r="AI88" s="351"/>
      <c r="AJ88" s="341"/>
      <c r="AK88" s="342"/>
      <c r="AL88" s="343"/>
      <c r="AM88" s="341"/>
      <c r="AN88" s="342"/>
      <c r="AO88" s="343"/>
      <c r="AP88" s="349" t="s">
        <v>247</v>
      </c>
      <c r="AQ88" s="350"/>
      <c r="AR88" s="351"/>
      <c r="AS88" s="341"/>
      <c r="AT88" s="342"/>
      <c r="AU88" s="343"/>
      <c r="AV88" s="349">
        <v>72</v>
      </c>
      <c r="AW88" s="351"/>
      <c r="AX88" s="341"/>
      <c r="AY88" s="343"/>
      <c r="AZ88" s="341"/>
      <c r="BA88" s="343"/>
      <c r="BB88" s="341"/>
      <c r="BC88" s="343"/>
      <c r="BD88" s="341"/>
      <c r="BE88" s="343"/>
      <c r="BF88" s="341" t="s">
        <v>247</v>
      </c>
      <c r="BG88" s="343"/>
      <c r="BH88" s="341"/>
      <c r="BI88" s="343"/>
      <c r="BJ88" s="341"/>
      <c r="BK88" s="478"/>
    </row>
    <row r="89" spans="1:82" ht="10.5" customHeight="1">
      <c r="A89" s="111"/>
      <c r="B89" s="133" t="s">
        <v>248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5"/>
      <c r="AD89" s="349"/>
      <c r="AE89" s="350"/>
      <c r="AF89" s="351"/>
      <c r="AG89" s="349"/>
      <c r="AH89" s="350"/>
      <c r="AI89" s="351"/>
      <c r="AJ89" s="341"/>
      <c r="AK89" s="342"/>
      <c r="AL89" s="343"/>
      <c r="AM89" s="341"/>
      <c r="AN89" s="342"/>
      <c r="AO89" s="343"/>
      <c r="AP89" s="349" t="s">
        <v>247</v>
      </c>
      <c r="AQ89" s="350"/>
      <c r="AR89" s="351"/>
      <c r="AS89" s="341"/>
      <c r="AT89" s="342"/>
      <c r="AU89" s="343"/>
      <c r="AV89" s="349">
        <v>72</v>
      </c>
      <c r="AW89" s="351"/>
      <c r="AX89" s="341"/>
      <c r="AY89" s="343"/>
      <c r="AZ89" s="341"/>
      <c r="BA89" s="343"/>
      <c r="BB89" s="341"/>
      <c r="BC89" s="343"/>
      <c r="BD89" s="341"/>
      <c r="BE89" s="343"/>
      <c r="BF89" s="341" t="s">
        <v>247</v>
      </c>
      <c r="BG89" s="343"/>
      <c r="BH89" s="341"/>
      <c r="BI89" s="343"/>
      <c r="BJ89" s="341"/>
      <c r="BK89" s="478"/>
    </row>
    <row r="90" spans="1:82">
      <c r="A90" s="111" t="s">
        <v>212</v>
      </c>
      <c r="B90" s="499" t="s">
        <v>213</v>
      </c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  <c r="Y90" s="500"/>
      <c r="Z90" s="500"/>
      <c r="AA90" s="500"/>
      <c r="AB90" s="500"/>
      <c r="AC90" s="501"/>
      <c r="AD90" s="383"/>
      <c r="AE90" s="383"/>
      <c r="AF90" s="383"/>
      <c r="AG90" s="349"/>
      <c r="AH90" s="350"/>
      <c r="AI90" s="351"/>
      <c r="AJ90" s="264"/>
      <c r="AK90" s="264"/>
      <c r="AL90" s="264"/>
      <c r="AM90" s="264"/>
      <c r="AN90" s="264"/>
      <c r="AO90" s="264"/>
      <c r="AP90" s="341" t="s">
        <v>247</v>
      </c>
      <c r="AQ90" s="342"/>
      <c r="AR90" s="343"/>
      <c r="AS90" s="341"/>
      <c r="AT90" s="342"/>
      <c r="AU90" s="343"/>
      <c r="AV90" s="341">
        <v>72</v>
      </c>
      <c r="AW90" s="343"/>
      <c r="AX90" s="341"/>
      <c r="AY90" s="343"/>
      <c r="AZ90" s="341"/>
      <c r="BA90" s="343"/>
      <c r="BB90" s="341"/>
      <c r="BC90" s="343"/>
      <c r="BD90" s="341"/>
      <c r="BE90" s="343"/>
      <c r="BF90" s="341"/>
      <c r="BG90" s="343"/>
      <c r="BH90" s="341"/>
      <c r="BI90" s="343"/>
      <c r="BJ90" s="341" t="s">
        <v>257</v>
      </c>
      <c r="BK90" s="478"/>
    </row>
    <row r="91" spans="1:82">
      <c r="A91" s="111" t="s">
        <v>214</v>
      </c>
      <c r="B91" s="499" t="s">
        <v>215</v>
      </c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  <c r="Y91" s="500"/>
      <c r="Z91" s="500"/>
      <c r="AA91" s="500"/>
      <c r="AB91" s="500"/>
      <c r="AC91" s="501"/>
      <c r="AD91" s="383"/>
      <c r="AE91" s="383"/>
      <c r="AF91" s="383"/>
      <c r="AG91" s="349"/>
      <c r="AH91" s="350"/>
      <c r="AI91" s="351"/>
      <c r="AJ91" s="264"/>
      <c r="AK91" s="264"/>
      <c r="AL91" s="264"/>
      <c r="AM91" s="264"/>
      <c r="AN91" s="264"/>
      <c r="AO91" s="264"/>
      <c r="AP91" s="383" t="s">
        <v>216</v>
      </c>
      <c r="AQ91" s="383"/>
      <c r="AR91" s="383"/>
      <c r="AS91" s="341"/>
      <c r="AT91" s="342"/>
      <c r="AU91" s="343"/>
      <c r="AV91" s="341">
        <v>144</v>
      </c>
      <c r="AW91" s="343"/>
      <c r="AX91" s="341"/>
      <c r="AY91" s="343"/>
      <c r="AZ91" s="341"/>
      <c r="BA91" s="343"/>
      <c r="BB91" s="341"/>
      <c r="BC91" s="343"/>
      <c r="BD91" s="341"/>
      <c r="BE91" s="343"/>
      <c r="BF91" s="341"/>
      <c r="BG91" s="343"/>
      <c r="BH91" s="341"/>
      <c r="BI91" s="343"/>
      <c r="BJ91" s="341"/>
      <c r="BK91" s="478"/>
    </row>
    <row r="92" spans="1:82">
      <c r="A92" s="111" t="s">
        <v>217</v>
      </c>
      <c r="B92" s="499" t="s">
        <v>218</v>
      </c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  <c r="Y92" s="500"/>
      <c r="Z92" s="500"/>
      <c r="AA92" s="500"/>
      <c r="AB92" s="500"/>
      <c r="AC92" s="501"/>
      <c r="AD92" s="383"/>
      <c r="AE92" s="383"/>
      <c r="AF92" s="383"/>
      <c r="AG92" s="349"/>
      <c r="AH92" s="350"/>
      <c r="AI92" s="351"/>
      <c r="AJ92" s="264"/>
      <c r="AK92" s="264"/>
      <c r="AL92" s="264"/>
      <c r="AM92" s="264"/>
      <c r="AN92" s="264"/>
      <c r="AO92" s="264"/>
      <c r="AP92" s="349" t="s">
        <v>226</v>
      </c>
      <c r="AQ92" s="350"/>
      <c r="AR92" s="351"/>
      <c r="AS92" s="341"/>
      <c r="AT92" s="342"/>
      <c r="AU92" s="343"/>
      <c r="AV92" s="341">
        <v>216</v>
      </c>
      <c r="AW92" s="343"/>
      <c r="AX92" s="341"/>
      <c r="AY92" s="343"/>
      <c r="AZ92" s="341"/>
      <c r="BA92" s="343"/>
      <c r="BB92" s="341"/>
      <c r="BC92" s="343"/>
      <c r="BD92" s="341"/>
      <c r="BE92" s="343"/>
      <c r="BF92" s="341"/>
      <c r="BG92" s="343"/>
      <c r="BH92" s="341"/>
      <c r="BI92" s="343"/>
      <c r="BJ92" s="264"/>
      <c r="BK92" s="498"/>
    </row>
    <row r="93" spans="1:82">
      <c r="A93" s="111" t="s">
        <v>219</v>
      </c>
      <c r="B93" s="499" t="s">
        <v>220</v>
      </c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  <c r="Y93" s="500"/>
      <c r="Z93" s="500"/>
      <c r="AA93" s="500"/>
      <c r="AB93" s="500"/>
      <c r="AC93" s="501"/>
      <c r="AD93" s="383"/>
      <c r="AE93" s="383"/>
      <c r="AF93" s="383"/>
      <c r="AG93" s="349"/>
      <c r="AH93" s="350"/>
      <c r="AI93" s="351"/>
      <c r="AJ93" s="264"/>
      <c r="AK93" s="264"/>
      <c r="AL93" s="264"/>
      <c r="AM93" s="264"/>
      <c r="AN93" s="264"/>
      <c r="AO93" s="264"/>
      <c r="AP93" s="349" t="s">
        <v>221</v>
      </c>
      <c r="AQ93" s="350"/>
      <c r="AR93" s="351"/>
      <c r="AS93" s="341"/>
      <c r="AT93" s="342"/>
      <c r="AU93" s="343"/>
      <c r="AV93" s="341">
        <v>432</v>
      </c>
      <c r="AW93" s="343"/>
      <c r="AX93" s="341"/>
      <c r="AY93" s="343"/>
      <c r="AZ93" s="341"/>
      <c r="BA93" s="343"/>
      <c r="BB93" s="341"/>
      <c r="BC93" s="343"/>
      <c r="BD93" s="341"/>
      <c r="BE93" s="343"/>
      <c r="BF93" s="341"/>
      <c r="BG93" s="343"/>
      <c r="BH93" s="341"/>
      <c r="BI93" s="343"/>
      <c r="BJ93" s="341" t="s">
        <v>258</v>
      </c>
      <c r="BK93" s="478"/>
    </row>
    <row r="94" spans="1:82">
      <c r="A94" s="112" t="s">
        <v>222</v>
      </c>
      <c r="B94" s="495" t="s">
        <v>223</v>
      </c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7"/>
      <c r="AD94" s="383"/>
      <c r="AE94" s="383"/>
      <c r="AF94" s="383"/>
      <c r="AG94" s="349"/>
      <c r="AH94" s="350"/>
      <c r="AI94" s="351"/>
      <c r="AJ94" s="264"/>
      <c r="AK94" s="264"/>
      <c r="AL94" s="264"/>
      <c r="AM94" s="264"/>
      <c r="AN94" s="264"/>
      <c r="AO94" s="264"/>
      <c r="AP94" s="349" t="s">
        <v>216</v>
      </c>
      <c r="AQ94" s="350"/>
      <c r="AR94" s="351"/>
      <c r="AS94" s="341"/>
      <c r="AT94" s="342"/>
      <c r="AU94" s="343"/>
      <c r="AV94" s="341">
        <v>288</v>
      </c>
      <c r="AW94" s="343"/>
      <c r="AX94" s="341"/>
      <c r="AY94" s="343"/>
      <c r="AZ94" s="341"/>
      <c r="BA94" s="343"/>
      <c r="BB94" s="341"/>
      <c r="BC94" s="343"/>
      <c r="BD94" s="341"/>
      <c r="BE94" s="343"/>
      <c r="BF94" s="341"/>
      <c r="BG94" s="343"/>
      <c r="BH94" s="341"/>
      <c r="BI94" s="343"/>
      <c r="BJ94" s="341"/>
      <c r="BK94" s="478"/>
    </row>
    <row r="95" spans="1:82" ht="11.25" thickBot="1">
      <c r="A95" s="113" t="s">
        <v>224</v>
      </c>
      <c r="B95" s="487" t="s">
        <v>225</v>
      </c>
      <c r="C95" s="488"/>
      <c r="D95" s="488"/>
      <c r="E95" s="488"/>
      <c r="F95" s="488"/>
      <c r="G95" s="488"/>
      <c r="H95" s="488"/>
      <c r="I95" s="488"/>
      <c r="J95" s="488"/>
      <c r="K95" s="488"/>
      <c r="L95" s="488"/>
      <c r="M95" s="488"/>
      <c r="N95" s="488"/>
      <c r="O95" s="488"/>
      <c r="P95" s="488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9"/>
      <c r="AD95" s="490"/>
      <c r="AE95" s="490"/>
      <c r="AF95" s="490"/>
      <c r="AG95" s="491"/>
      <c r="AH95" s="492"/>
      <c r="AI95" s="493"/>
      <c r="AJ95" s="494"/>
      <c r="AK95" s="494"/>
      <c r="AL95" s="494"/>
      <c r="AM95" s="494"/>
      <c r="AN95" s="494"/>
      <c r="AO95" s="494"/>
      <c r="AP95" s="491" t="s">
        <v>227</v>
      </c>
      <c r="AQ95" s="492"/>
      <c r="AR95" s="493"/>
      <c r="AS95" s="483"/>
      <c r="AT95" s="486"/>
      <c r="AU95" s="484"/>
      <c r="AV95" s="483">
        <v>72</v>
      </c>
      <c r="AW95" s="484"/>
      <c r="AX95" s="483"/>
      <c r="AY95" s="484"/>
      <c r="AZ95" s="483"/>
      <c r="BA95" s="484"/>
      <c r="BB95" s="483"/>
      <c r="BC95" s="484"/>
      <c r="BD95" s="483"/>
      <c r="BE95" s="484"/>
      <c r="BF95" s="483"/>
      <c r="BG95" s="484"/>
      <c r="BH95" s="483"/>
      <c r="BI95" s="484"/>
      <c r="BJ95" s="483"/>
      <c r="BK95" s="485"/>
    </row>
    <row r="96" spans="1:82" ht="11.25">
      <c r="A96" s="548"/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35"/>
      <c r="AJ96" s="535"/>
      <c r="AK96" s="535"/>
      <c r="AL96" s="535"/>
      <c r="AM96" s="535"/>
      <c r="AN96" s="535"/>
      <c r="AO96" s="535"/>
      <c r="AP96" s="535"/>
      <c r="AQ96" s="535"/>
      <c r="AR96" s="535"/>
      <c r="AS96" s="535"/>
      <c r="AT96" s="535"/>
      <c r="AU96" s="535"/>
      <c r="AV96" s="535"/>
      <c r="AW96" s="549"/>
      <c r="AX96" s="550"/>
      <c r="AY96" s="550"/>
      <c r="AZ96" s="550"/>
      <c r="BA96" s="550"/>
      <c r="BB96" s="550"/>
      <c r="BC96" s="550"/>
      <c r="BD96" s="544">
        <f>BD6+BD26+BD62</f>
        <v>644</v>
      </c>
      <c r="BE96" s="544"/>
      <c r="BF96" s="544">
        <f>BF6+BF26+BF62</f>
        <v>760</v>
      </c>
      <c r="BG96" s="544"/>
      <c r="BH96" s="544">
        <f>BH6+BH26+BH62</f>
        <v>870</v>
      </c>
      <c r="BI96" s="544"/>
      <c r="BJ96" s="544">
        <f>BJ6+BJ26+BJ62</f>
        <v>464</v>
      </c>
      <c r="BK96" s="544"/>
      <c r="BL96" s="96"/>
    </row>
    <row r="97" spans="1:63" ht="12" thickBot="1">
      <c r="A97" s="444"/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5"/>
      <c r="AE97" s="545"/>
      <c r="AF97" s="545"/>
      <c r="AG97" s="545"/>
      <c r="AH97" s="545"/>
      <c r="AI97" s="545"/>
      <c r="AJ97" s="545"/>
      <c r="AK97" s="545"/>
      <c r="AL97" s="545"/>
      <c r="AM97" s="545"/>
      <c r="AN97" s="545"/>
      <c r="AO97" s="545"/>
      <c r="AP97" s="545"/>
      <c r="AQ97" s="545"/>
      <c r="AR97" s="545"/>
      <c r="AS97" s="545"/>
      <c r="AT97" s="545"/>
      <c r="AU97" s="545"/>
      <c r="AV97" s="545"/>
      <c r="AW97" s="445"/>
      <c r="AX97" s="546"/>
      <c r="AY97" s="546"/>
      <c r="AZ97" s="546"/>
      <c r="BA97" s="546"/>
      <c r="BB97" s="546"/>
      <c r="BC97" s="546"/>
      <c r="BD97" s="547">
        <f>BD96/17</f>
        <v>37.882352941176471</v>
      </c>
      <c r="BE97" s="547"/>
      <c r="BF97" s="547">
        <f>BF96/19</f>
        <v>40</v>
      </c>
      <c r="BG97" s="547"/>
      <c r="BH97" s="547">
        <f>BH96/17</f>
        <v>51.176470588235297</v>
      </c>
      <c r="BI97" s="547"/>
      <c r="BJ97" s="547">
        <f>BJ96/10</f>
        <v>46.4</v>
      </c>
      <c r="BK97" s="547"/>
    </row>
    <row r="98" spans="1:63" ht="12.75">
      <c r="A98" s="291" t="s">
        <v>259</v>
      </c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3"/>
      <c r="AX98" s="307" t="s">
        <v>251</v>
      </c>
      <c r="AY98" s="307"/>
      <c r="AZ98" s="307"/>
      <c r="BA98" s="307"/>
      <c r="BB98" s="307"/>
      <c r="BC98" s="307"/>
      <c r="BD98" s="314">
        <f>BD96</f>
        <v>644</v>
      </c>
      <c r="BE98" s="314"/>
      <c r="BF98" s="314">
        <f t="shared" ref="BF98" si="45">BF96</f>
        <v>760</v>
      </c>
      <c r="BG98" s="314"/>
      <c r="BH98" s="314">
        <f t="shared" ref="BH98" si="46">BH96</f>
        <v>870</v>
      </c>
      <c r="BI98" s="314"/>
      <c r="BJ98" s="314">
        <f t="shared" ref="BJ98" si="47">BJ96</f>
        <v>464</v>
      </c>
      <c r="BK98" s="317"/>
    </row>
    <row r="99" spans="1:63" ht="12.75">
      <c r="A99" s="294" t="s">
        <v>260</v>
      </c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6"/>
      <c r="AX99" s="308" t="s">
        <v>252</v>
      </c>
      <c r="AY99" s="308"/>
      <c r="AZ99" s="308"/>
      <c r="BA99" s="308"/>
      <c r="BB99" s="308"/>
      <c r="BC99" s="308"/>
      <c r="BD99" s="315"/>
      <c r="BE99" s="315"/>
      <c r="BF99" s="315">
        <v>144</v>
      </c>
      <c r="BG99" s="315"/>
      <c r="BH99" s="315"/>
      <c r="BI99" s="315"/>
      <c r="BJ99" s="315"/>
      <c r="BK99" s="318"/>
    </row>
    <row r="100" spans="1:63" ht="12.75">
      <c r="A100" s="297" t="s">
        <v>261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9"/>
      <c r="AX100" s="308" t="s">
        <v>253</v>
      </c>
      <c r="AY100" s="308"/>
      <c r="AZ100" s="308"/>
      <c r="BA100" s="308"/>
      <c r="BB100" s="308"/>
      <c r="BC100" s="308"/>
      <c r="BD100" s="316"/>
      <c r="BE100" s="316"/>
      <c r="BF100" s="316"/>
      <c r="BG100" s="316"/>
      <c r="BH100" s="316">
        <v>72</v>
      </c>
      <c r="BI100" s="316"/>
      <c r="BJ100" s="316"/>
      <c r="BK100" s="319"/>
    </row>
    <row r="101" spans="1:63" ht="12.75">
      <c r="A101" s="300" t="s">
        <v>262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9"/>
      <c r="AX101" s="308" t="s">
        <v>254</v>
      </c>
      <c r="AY101" s="308"/>
      <c r="AZ101" s="308"/>
      <c r="BA101" s="308"/>
      <c r="BB101" s="308"/>
      <c r="BC101" s="308"/>
      <c r="BD101" s="316"/>
      <c r="BE101" s="316"/>
      <c r="BF101" s="316"/>
      <c r="BG101" s="316"/>
      <c r="BH101" s="316"/>
      <c r="BI101" s="316"/>
      <c r="BJ101" s="316">
        <v>144</v>
      </c>
      <c r="BK101" s="319"/>
    </row>
    <row r="102" spans="1:63" ht="12.75">
      <c r="A102" s="300" t="s">
        <v>263</v>
      </c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9"/>
      <c r="AX102" s="308" t="s">
        <v>281</v>
      </c>
      <c r="AY102" s="308"/>
      <c r="AZ102" s="308"/>
      <c r="BA102" s="308"/>
      <c r="BB102" s="308"/>
      <c r="BC102" s="308"/>
      <c r="BD102" s="301">
        <v>8</v>
      </c>
      <c r="BE102" s="301"/>
      <c r="BF102" s="301">
        <v>4</v>
      </c>
      <c r="BG102" s="301"/>
      <c r="BH102" s="301">
        <v>5</v>
      </c>
      <c r="BI102" s="301"/>
      <c r="BJ102" s="301">
        <v>6</v>
      </c>
      <c r="BK102" s="312"/>
    </row>
    <row r="103" spans="1:63" ht="12.75">
      <c r="A103" s="300" t="s">
        <v>264</v>
      </c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308" t="s">
        <v>283</v>
      </c>
      <c r="AY103" s="308"/>
      <c r="AZ103" s="308"/>
      <c r="BA103" s="308"/>
      <c r="BB103" s="308"/>
      <c r="BC103" s="308"/>
      <c r="BD103" s="301">
        <v>0</v>
      </c>
      <c r="BE103" s="301"/>
      <c r="BF103" s="301">
        <v>1</v>
      </c>
      <c r="BG103" s="301"/>
      <c r="BH103" s="301">
        <v>0</v>
      </c>
      <c r="BI103" s="301"/>
      <c r="BJ103" s="301">
        <v>0</v>
      </c>
      <c r="BK103" s="312"/>
    </row>
    <row r="104" spans="1:63" ht="11.25">
      <c r="A104" s="462"/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463"/>
      <c r="AX104" s="308" t="s">
        <v>255</v>
      </c>
      <c r="AY104" s="308"/>
      <c r="AZ104" s="308"/>
      <c r="BA104" s="308"/>
      <c r="BB104" s="308"/>
      <c r="BC104" s="308"/>
      <c r="BD104" s="301">
        <v>0</v>
      </c>
      <c r="BE104" s="301"/>
      <c r="BF104" s="302">
        <v>3</v>
      </c>
      <c r="BG104" s="301"/>
      <c r="BH104" s="301">
        <v>3</v>
      </c>
      <c r="BI104" s="301"/>
      <c r="BJ104" s="301">
        <v>2</v>
      </c>
      <c r="BK104" s="312"/>
    </row>
    <row r="105" spans="1:63" ht="13.5" thickBot="1">
      <c r="A105" s="464"/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  <c r="AB105" s="465"/>
      <c r="AC105" s="465"/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R105" s="465"/>
      <c r="AS105" s="465"/>
      <c r="AT105" s="465"/>
      <c r="AU105" s="465"/>
      <c r="AV105" s="465"/>
      <c r="AW105" s="466"/>
      <c r="AX105" s="538" t="s">
        <v>256</v>
      </c>
      <c r="AY105" s="539"/>
      <c r="AZ105" s="539"/>
      <c r="BA105" s="539"/>
      <c r="BB105" s="539"/>
      <c r="BC105" s="540"/>
      <c r="BD105" s="541">
        <f>BD98</f>
        <v>644</v>
      </c>
      <c r="BE105" s="541"/>
      <c r="BF105" s="542">
        <f>BF98+BF99</f>
        <v>904</v>
      </c>
      <c r="BG105" s="542"/>
      <c r="BH105" s="536">
        <f>BH98+BH100</f>
        <v>942</v>
      </c>
      <c r="BI105" s="543"/>
      <c r="BJ105" s="536">
        <f>BJ98+BJ101</f>
        <v>608</v>
      </c>
      <c r="BK105" s="537"/>
    </row>
    <row r="110" spans="1:63">
      <c r="AY110" s="287"/>
      <c r="AZ110" s="287"/>
    </row>
  </sheetData>
  <mergeCells count="1427">
    <mergeCell ref="BD3:BK3"/>
    <mergeCell ref="AD4:AF4"/>
    <mergeCell ref="AG4:AI4"/>
    <mergeCell ref="AJ4:AL4"/>
    <mergeCell ref="AM4:AO4"/>
    <mergeCell ref="AV4:AW4"/>
    <mergeCell ref="AX4:AY4"/>
    <mergeCell ref="AZ4:BA4"/>
    <mergeCell ref="BB4:BC4"/>
    <mergeCell ref="BD4:BE4"/>
    <mergeCell ref="A3:A4"/>
    <mergeCell ref="B3:AC4"/>
    <mergeCell ref="AD3:AO3"/>
    <mergeCell ref="AP3:AR4"/>
    <mergeCell ref="AS3:AU4"/>
    <mergeCell ref="AV3:BC3"/>
    <mergeCell ref="BH5:BI5"/>
    <mergeCell ref="BJ5:BK5"/>
    <mergeCell ref="AM6:AO6"/>
    <mergeCell ref="AP6:AR6"/>
    <mergeCell ref="AS6:AU6"/>
    <mergeCell ref="AV6:AW6"/>
    <mergeCell ref="AV5:AW5"/>
    <mergeCell ref="AX5:AY5"/>
    <mergeCell ref="AZ5:BA5"/>
    <mergeCell ref="BB5:BC5"/>
    <mergeCell ref="BD5:BE5"/>
    <mergeCell ref="BF5:BG5"/>
    <mergeCell ref="BF4:BG4"/>
    <mergeCell ref="BH4:BI4"/>
    <mergeCell ref="BJ4:BK4"/>
    <mergeCell ref="B5:AC5"/>
    <mergeCell ref="AD5:AF5"/>
    <mergeCell ref="AG5:AI5"/>
    <mergeCell ref="AJ5:AL5"/>
    <mergeCell ref="AM5:AO5"/>
    <mergeCell ref="AP5:AR5"/>
    <mergeCell ref="AS5:AU5"/>
    <mergeCell ref="B8:AC8"/>
    <mergeCell ref="AD8:AF8"/>
    <mergeCell ref="AG8:AI8"/>
    <mergeCell ref="AJ8:AL8"/>
    <mergeCell ref="AM8:AO8"/>
    <mergeCell ref="AP8:AR8"/>
    <mergeCell ref="AZ7:BA7"/>
    <mergeCell ref="BB7:BC7"/>
    <mergeCell ref="BD7:BE7"/>
    <mergeCell ref="BF7:BG7"/>
    <mergeCell ref="BH7:BI7"/>
    <mergeCell ref="BJ7:BK7"/>
    <mergeCell ref="BJ6:BK6"/>
    <mergeCell ref="B7:AC7"/>
    <mergeCell ref="AD7:AF7"/>
    <mergeCell ref="AG7:AI7"/>
    <mergeCell ref="AJ7:AL7"/>
    <mergeCell ref="AM7:AO7"/>
    <mergeCell ref="AP7:AR7"/>
    <mergeCell ref="AS7:AU7"/>
    <mergeCell ref="AV7:AW7"/>
    <mergeCell ref="AX7:AY7"/>
    <mergeCell ref="AX6:AY6"/>
    <mergeCell ref="AZ6:BA6"/>
    <mergeCell ref="BB6:BC6"/>
    <mergeCell ref="BD6:BE6"/>
    <mergeCell ref="BF6:BG6"/>
    <mergeCell ref="BH6:BI6"/>
    <mergeCell ref="B6:AC6"/>
    <mergeCell ref="AD6:AF6"/>
    <mergeCell ref="AG6:AI6"/>
    <mergeCell ref="AJ6:AL6"/>
    <mergeCell ref="BH9:BI9"/>
    <mergeCell ref="BJ9:BK9"/>
    <mergeCell ref="B10:AC10"/>
    <mergeCell ref="AD10:AF10"/>
    <mergeCell ref="AG10:AI10"/>
    <mergeCell ref="AJ10:AL10"/>
    <mergeCell ref="AM10:AO10"/>
    <mergeCell ref="AP10:AR10"/>
    <mergeCell ref="AS10:AU10"/>
    <mergeCell ref="AV10:AW10"/>
    <mergeCell ref="AV9:AW9"/>
    <mergeCell ref="AX9:AY9"/>
    <mergeCell ref="AZ9:BA9"/>
    <mergeCell ref="BB9:BC9"/>
    <mergeCell ref="BD9:BE9"/>
    <mergeCell ref="BF9:BG9"/>
    <mergeCell ref="BF8:BG8"/>
    <mergeCell ref="BH8:BI8"/>
    <mergeCell ref="BJ8:BK8"/>
    <mergeCell ref="B9:AC9"/>
    <mergeCell ref="AD9:AF9"/>
    <mergeCell ref="AG9:AI9"/>
    <mergeCell ref="AJ9:AL9"/>
    <mergeCell ref="AM9:AO9"/>
    <mergeCell ref="AP9:AR9"/>
    <mergeCell ref="AS9:AU9"/>
    <mergeCell ref="AS8:AU8"/>
    <mergeCell ref="AV8:AW8"/>
    <mergeCell ref="AX8:AY8"/>
    <mergeCell ref="AZ8:BA8"/>
    <mergeCell ref="BB8:BC8"/>
    <mergeCell ref="BD8:BE8"/>
    <mergeCell ref="B12:AC12"/>
    <mergeCell ref="AD12:AF12"/>
    <mergeCell ref="AG12:AI12"/>
    <mergeCell ref="AJ12:AL12"/>
    <mergeCell ref="AM12:AO12"/>
    <mergeCell ref="AP12:AR12"/>
    <mergeCell ref="AZ11:BA11"/>
    <mergeCell ref="BB11:BC11"/>
    <mergeCell ref="BD11:BE11"/>
    <mergeCell ref="BF11:BG11"/>
    <mergeCell ref="BH11:BI11"/>
    <mergeCell ref="BJ11:BK11"/>
    <mergeCell ref="BJ10:BK10"/>
    <mergeCell ref="B11:AC11"/>
    <mergeCell ref="AD11:AF11"/>
    <mergeCell ref="AG11:AI11"/>
    <mergeCell ref="AJ11:AL11"/>
    <mergeCell ref="AM11:AO11"/>
    <mergeCell ref="AP11:AR11"/>
    <mergeCell ref="AS11:AU11"/>
    <mergeCell ref="AV11:AW11"/>
    <mergeCell ref="AX11:AY11"/>
    <mergeCell ref="AX10:AY10"/>
    <mergeCell ref="AZ10:BA10"/>
    <mergeCell ref="BB10:BC10"/>
    <mergeCell ref="BD10:BE10"/>
    <mergeCell ref="BF10:BG10"/>
    <mergeCell ref="BH10:BI10"/>
    <mergeCell ref="BH13:BI13"/>
    <mergeCell ref="BJ13:BK13"/>
    <mergeCell ref="B14:AC14"/>
    <mergeCell ref="AD14:AF14"/>
    <mergeCell ref="AG14:AI14"/>
    <mergeCell ref="AJ14:AL14"/>
    <mergeCell ref="AM14:AO14"/>
    <mergeCell ref="AP14:AR14"/>
    <mergeCell ref="AS14:AU14"/>
    <mergeCell ref="AV14:AW14"/>
    <mergeCell ref="AV13:AW13"/>
    <mergeCell ref="AX13:AY13"/>
    <mergeCell ref="AZ13:BA13"/>
    <mergeCell ref="BB13:BC13"/>
    <mergeCell ref="BD13:BE13"/>
    <mergeCell ref="BF13:BG13"/>
    <mergeCell ref="BF12:BG12"/>
    <mergeCell ref="BH12:BI12"/>
    <mergeCell ref="BJ12:BK12"/>
    <mergeCell ref="B13:AC13"/>
    <mergeCell ref="AD13:AF13"/>
    <mergeCell ref="AG13:AI13"/>
    <mergeCell ref="AJ13:AL13"/>
    <mergeCell ref="AM13:AO13"/>
    <mergeCell ref="AP13:AR13"/>
    <mergeCell ref="AS13:AU13"/>
    <mergeCell ref="AS12:AU12"/>
    <mergeCell ref="AV12:AW12"/>
    <mergeCell ref="AX12:AY12"/>
    <mergeCell ref="AZ12:BA12"/>
    <mergeCell ref="BB12:BC12"/>
    <mergeCell ref="BD12:BE12"/>
    <mergeCell ref="B16:AC16"/>
    <mergeCell ref="AD16:AF16"/>
    <mergeCell ref="AG16:AI16"/>
    <mergeCell ref="AJ16:AL16"/>
    <mergeCell ref="AM16:AO16"/>
    <mergeCell ref="AP16:AR16"/>
    <mergeCell ref="AZ15:BA15"/>
    <mergeCell ref="BB15:BC15"/>
    <mergeCell ref="BD15:BE15"/>
    <mergeCell ref="BF15:BG15"/>
    <mergeCell ref="BH15:BI15"/>
    <mergeCell ref="BJ15:BK15"/>
    <mergeCell ref="BJ14:BK14"/>
    <mergeCell ref="B15:AC15"/>
    <mergeCell ref="AD15:AF15"/>
    <mergeCell ref="AG15:AI15"/>
    <mergeCell ref="AJ15:AL15"/>
    <mergeCell ref="AM15:AO15"/>
    <mergeCell ref="AP15:AR15"/>
    <mergeCell ref="AS15:AU15"/>
    <mergeCell ref="AV15:AW15"/>
    <mergeCell ref="AX15:AY15"/>
    <mergeCell ref="AX14:AY14"/>
    <mergeCell ref="AZ14:BA14"/>
    <mergeCell ref="BB14:BC14"/>
    <mergeCell ref="BD14:BE14"/>
    <mergeCell ref="BF14:BG14"/>
    <mergeCell ref="BH14:BI14"/>
    <mergeCell ref="BH17:BI17"/>
    <mergeCell ref="BJ17:BK17"/>
    <mergeCell ref="B18:AC18"/>
    <mergeCell ref="AD18:AF18"/>
    <mergeCell ref="AG18:AI18"/>
    <mergeCell ref="AJ18:AL18"/>
    <mergeCell ref="AM18:AO18"/>
    <mergeCell ref="AP18:AR18"/>
    <mergeCell ref="AS18:AU18"/>
    <mergeCell ref="AV18:AW18"/>
    <mergeCell ref="AV17:AW17"/>
    <mergeCell ref="AX17:AY17"/>
    <mergeCell ref="AZ17:BA17"/>
    <mergeCell ref="BB17:BC17"/>
    <mergeCell ref="BD17:BE17"/>
    <mergeCell ref="BF17:BG17"/>
    <mergeCell ref="BF16:BG16"/>
    <mergeCell ref="BH16:BI16"/>
    <mergeCell ref="BJ16:BK16"/>
    <mergeCell ref="B17:AC17"/>
    <mergeCell ref="AD17:AF17"/>
    <mergeCell ref="AG17:AI17"/>
    <mergeCell ref="AJ17:AL17"/>
    <mergeCell ref="AM17:AO17"/>
    <mergeCell ref="AP17:AR17"/>
    <mergeCell ref="AS17:AU17"/>
    <mergeCell ref="AS16:AU16"/>
    <mergeCell ref="AV16:AW16"/>
    <mergeCell ref="AX16:AY16"/>
    <mergeCell ref="AZ16:BA16"/>
    <mergeCell ref="BB16:BC16"/>
    <mergeCell ref="BD16:BE16"/>
    <mergeCell ref="B20:AC20"/>
    <mergeCell ref="AD20:AF20"/>
    <mergeCell ref="AG20:AI20"/>
    <mergeCell ref="AJ20:AL20"/>
    <mergeCell ref="AM20:AO20"/>
    <mergeCell ref="AP20:AR20"/>
    <mergeCell ref="AZ19:BA19"/>
    <mergeCell ref="BB19:BC19"/>
    <mergeCell ref="BD19:BE19"/>
    <mergeCell ref="BF19:BG19"/>
    <mergeCell ref="BH19:BI19"/>
    <mergeCell ref="BJ19:BK19"/>
    <mergeCell ref="BJ18:BK18"/>
    <mergeCell ref="B19:AC19"/>
    <mergeCell ref="AD19:AF19"/>
    <mergeCell ref="AG19:AI19"/>
    <mergeCell ref="AJ19:AL19"/>
    <mergeCell ref="AM19:AO19"/>
    <mergeCell ref="AP19:AR19"/>
    <mergeCell ref="AS19:AU19"/>
    <mergeCell ref="AV19:AW19"/>
    <mergeCell ref="AX19:AY19"/>
    <mergeCell ref="AX18:AY18"/>
    <mergeCell ref="AZ18:BA18"/>
    <mergeCell ref="BB18:BC18"/>
    <mergeCell ref="BD18:BE18"/>
    <mergeCell ref="BF18:BG18"/>
    <mergeCell ref="BH18:BI18"/>
    <mergeCell ref="BH21:BI21"/>
    <mergeCell ref="BJ21:BK21"/>
    <mergeCell ref="B22:AC22"/>
    <mergeCell ref="AD22:AF22"/>
    <mergeCell ref="AG22:AI22"/>
    <mergeCell ref="AJ22:AL22"/>
    <mergeCell ref="AM22:AO22"/>
    <mergeCell ref="AP22:AR22"/>
    <mergeCell ref="AS22:AU22"/>
    <mergeCell ref="AV22:AW22"/>
    <mergeCell ref="AV21:AW21"/>
    <mergeCell ref="AX21:AY21"/>
    <mergeCell ref="AZ21:BA21"/>
    <mergeCell ref="BB21:BC21"/>
    <mergeCell ref="BD21:BE21"/>
    <mergeCell ref="BF21:BG21"/>
    <mergeCell ref="BF20:BG20"/>
    <mergeCell ref="BH20:BI20"/>
    <mergeCell ref="BJ20:BK20"/>
    <mergeCell ref="B21:AC21"/>
    <mergeCell ref="AD21:AF21"/>
    <mergeCell ref="AG21:AI21"/>
    <mergeCell ref="AJ21:AL21"/>
    <mergeCell ref="AM21:AO21"/>
    <mergeCell ref="AP21:AR21"/>
    <mergeCell ref="AS21:AU21"/>
    <mergeCell ref="AS20:AU20"/>
    <mergeCell ref="AV20:AW20"/>
    <mergeCell ref="AX20:AY20"/>
    <mergeCell ref="AZ20:BA20"/>
    <mergeCell ref="BB20:BC20"/>
    <mergeCell ref="BD20:BE20"/>
    <mergeCell ref="B24:AC24"/>
    <mergeCell ref="AD24:AF24"/>
    <mergeCell ref="AG24:AI24"/>
    <mergeCell ref="AJ24:AL24"/>
    <mergeCell ref="AM24:AO24"/>
    <mergeCell ref="AP24:AR24"/>
    <mergeCell ref="AZ23:BA23"/>
    <mergeCell ref="BB23:BC23"/>
    <mergeCell ref="BD23:BE23"/>
    <mergeCell ref="BF23:BG23"/>
    <mergeCell ref="BH23:BI23"/>
    <mergeCell ref="BJ23:BK23"/>
    <mergeCell ref="BJ22:BK22"/>
    <mergeCell ref="B23:AC23"/>
    <mergeCell ref="AD23:AF23"/>
    <mergeCell ref="AG23:AI23"/>
    <mergeCell ref="AJ23:AL23"/>
    <mergeCell ref="AM23:AO23"/>
    <mergeCell ref="AP23:AR23"/>
    <mergeCell ref="AS23:AU23"/>
    <mergeCell ref="AV23:AW23"/>
    <mergeCell ref="AX23:AY23"/>
    <mergeCell ref="AX22:AY22"/>
    <mergeCell ref="AZ22:BA22"/>
    <mergeCell ref="BB22:BC22"/>
    <mergeCell ref="BD22:BE22"/>
    <mergeCell ref="BF22:BG22"/>
    <mergeCell ref="BH22:BI22"/>
    <mergeCell ref="BH25:BI25"/>
    <mergeCell ref="BJ25:BK25"/>
    <mergeCell ref="B26:AC26"/>
    <mergeCell ref="AD26:AF26"/>
    <mergeCell ref="AG26:AI26"/>
    <mergeCell ref="AJ26:AL26"/>
    <mergeCell ref="AM26:AO26"/>
    <mergeCell ref="AP26:AR26"/>
    <mergeCell ref="AS26:AU26"/>
    <mergeCell ref="AV26:AW26"/>
    <mergeCell ref="AV25:AW25"/>
    <mergeCell ref="AX25:AY25"/>
    <mergeCell ref="AZ25:BA25"/>
    <mergeCell ref="BB25:BC25"/>
    <mergeCell ref="BD25:BE25"/>
    <mergeCell ref="BF25:BG25"/>
    <mergeCell ref="BF24:BG24"/>
    <mergeCell ref="BH24:BI24"/>
    <mergeCell ref="BJ24:BK24"/>
    <mergeCell ref="B25:AC25"/>
    <mergeCell ref="AD25:AF25"/>
    <mergeCell ref="AG25:AI25"/>
    <mergeCell ref="AJ25:AL25"/>
    <mergeCell ref="AM25:AO25"/>
    <mergeCell ref="AP25:AR25"/>
    <mergeCell ref="AS25:AU25"/>
    <mergeCell ref="AS24:AU24"/>
    <mergeCell ref="AV24:AW24"/>
    <mergeCell ref="AX24:AY24"/>
    <mergeCell ref="AZ24:BA24"/>
    <mergeCell ref="BB24:BC24"/>
    <mergeCell ref="BD24:BE24"/>
    <mergeCell ref="B28:AC28"/>
    <mergeCell ref="AD28:AF28"/>
    <mergeCell ref="AG28:AI28"/>
    <mergeCell ref="AJ28:AL28"/>
    <mergeCell ref="AM28:AO28"/>
    <mergeCell ref="AP28:AR28"/>
    <mergeCell ref="AZ27:BA27"/>
    <mergeCell ref="BB27:BC27"/>
    <mergeCell ref="BD27:BE27"/>
    <mergeCell ref="BF27:BG27"/>
    <mergeCell ref="BH27:BI27"/>
    <mergeCell ref="BJ27:BK27"/>
    <mergeCell ref="BJ26:BK26"/>
    <mergeCell ref="B27:AC27"/>
    <mergeCell ref="AD27:AF27"/>
    <mergeCell ref="AG27:AI27"/>
    <mergeCell ref="AJ27:AL27"/>
    <mergeCell ref="AM27:AO27"/>
    <mergeCell ref="AP27:AR27"/>
    <mergeCell ref="AS27:AU27"/>
    <mergeCell ref="AV27:AW27"/>
    <mergeCell ref="AX27:AY27"/>
    <mergeCell ref="AX26:AY26"/>
    <mergeCell ref="AZ26:BA26"/>
    <mergeCell ref="BB26:BC26"/>
    <mergeCell ref="BD26:BE26"/>
    <mergeCell ref="BF26:BG26"/>
    <mergeCell ref="BH26:BI26"/>
    <mergeCell ref="BH29:BI29"/>
    <mergeCell ref="BJ29:BK29"/>
    <mergeCell ref="B30:AC30"/>
    <mergeCell ref="AD30:AF30"/>
    <mergeCell ref="AG30:AI30"/>
    <mergeCell ref="AJ30:AL30"/>
    <mergeCell ref="AM30:AO30"/>
    <mergeCell ref="AP30:AR30"/>
    <mergeCell ref="AS30:AU30"/>
    <mergeCell ref="AV30:AW30"/>
    <mergeCell ref="AV29:AW29"/>
    <mergeCell ref="AX29:AY29"/>
    <mergeCell ref="AZ29:BA29"/>
    <mergeCell ref="BB29:BC29"/>
    <mergeCell ref="BD29:BE29"/>
    <mergeCell ref="BF29:BG29"/>
    <mergeCell ref="BF28:BG28"/>
    <mergeCell ref="BH28:BI28"/>
    <mergeCell ref="BJ28:BK28"/>
    <mergeCell ref="B29:AC29"/>
    <mergeCell ref="AD29:AF29"/>
    <mergeCell ref="AG29:AI29"/>
    <mergeCell ref="AJ29:AL29"/>
    <mergeCell ref="AM29:AO29"/>
    <mergeCell ref="AP29:AR29"/>
    <mergeCell ref="AS29:AU29"/>
    <mergeCell ref="AS28:AU28"/>
    <mergeCell ref="AV28:AW28"/>
    <mergeCell ref="AX28:AY28"/>
    <mergeCell ref="AZ28:BA28"/>
    <mergeCell ref="BB28:BC28"/>
    <mergeCell ref="BD28:BE28"/>
    <mergeCell ref="B32:AC32"/>
    <mergeCell ref="AD32:AF32"/>
    <mergeCell ref="AG32:AI32"/>
    <mergeCell ref="AJ32:AL32"/>
    <mergeCell ref="AM32:AO32"/>
    <mergeCell ref="AP32:AR32"/>
    <mergeCell ref="AZ31:BA31"/>
    <mergeCell ref="BB31:BC31"/>
    <mergeCell ref="BD31:BE31"/>
    <mergeCell ref="BF31:BG31"/>
    <mergeCell ref="BH31:BI31"/>
    <mergeCell ref="BJ31:BK31"/>
    <mergeCell ref="BJ30:BK30"/>
    <mergeCell ref="B31:AC31"/>
    <mergeCell ref="AD31:AF31"/>
    <mergeCell ref="AG31:AI31"/>
    <mergeCell ref="AJ31:AL31"/>
    <mergeCell ref="AM31:AO31"/>
    <mergeCell ref="AP31:AR31"/>
    <mergeCell ref="AS31:AU31"/>
    <mergeCell ref="AV31:AW31"/>
    <mergeCell ref="AX31:AY31"/>
    <mergeCell ref="AX30:AY30"/>
    <mergeCell ref="AZ30:BA30"/>
    <mergeCell ref="BB30:BC30"/>
    <mergeCell ref="BD30:BE30"/>
    <mergeCell ref="BF30:BG30"/>
    <mergeCell ref="BH30:BI30"/>
    <mergeCell ref="BH33:BI33"/>
    <mergeCell ref="BJ33:BK33"/>
    <mergeCell ref="B34:AC34"/>
    <mergeCell ref="AD34:AF34"/>
    <mergeCell ref="AG34:AI34"/>
    <mergeCell ref="AJ34:AL34"/>
    <mergeCell ref="AM34:AO34"/>
    <mergeCell ref="AP34:AR34"/>
    <mergeCell ref="AS34:AU34"/>
    <mergeCell ref="AV34:AW34"/>
    <mergeCell ref="AV33:AW33"/>
    <mergeCell ref="AX33:AY33"/>
    <mergeCell ref="AZ33:BA33"/>
    <mergeCell ref="BB33:BC33"/>
    <mergeCell ref="BD33:BE33"/>
    <mergeCell ref="BF33:BG33"/>
    <mergeCell ref="BF32:BG32"/>
    <mergeCell ref="BH32:BI32"/>
    <mergeCell ref="BJ32:BK32"/>
    <mergeCell ref="B33:AC33"/>
    <mergeCell ref="AD33:AF33"/>
    <mergeCell ref="AG33:AI33"/>
    <mergeCell ref="AJ33:AL33"/>
    <mergeCell ref="AM33:AO33"/>
    <mergeCell ref="AP33:AR33"/>
    <mergeCell ref="AS33:AU33"/>
    <mergeCell ref="AS32:AU32"/>
    <mergeCell ref="AV32:AW32"/>
    <mergeCell ref="AX32:AY32"/>
    <mergeCell ref="AZ32:BA32"/>
    <mergeCell ref="BB32:BC32"/>
    <mergeCell ref="BD32:BE32"/>
    <mergeCell ref="B36:AC36"/>
    <mergeCell ref="AD36:AF36"/>
    <mergeCell ref="AG36:AI36"/>
    <mergeCell ref="AJ36:AL36"/>
    <mergeCell ref="AM36:AO36"/>
    <mergeCell ref="AP36:AR36"/>
    <mergeCell ref="AZ35:BA35"/>
    <mergeCell ref="BB35:BC35"/>
    <mergeCell ref="BD35:BE35"/>
    <mergeCell ref="BF35:BG35"/>
    <mergeCell ref="BH35:BI35"/>
    <mergeCell ref="BJ35:BK35"/>
    <mergeCell ref="BJ34:BK34"/>
    <mergeCell ref="B35:AC35"/>
    <mergeCell ref="AD35:AF35"/>
    <mergeCell ref="AG35:AI35"/>
    <mergeCell ref="AJ35:AL35"/>
    <mergeCell ref="AM35:AO35"/>
    <mergeCell ref="AP35:AR35"/>
    <mergeCell ref="AS35:AU35"/>
    <mergeCell ref="AV35:AW35"/>
    <mergeCell ref="AX35:AY35"/>
    <mergeCell ref="AX34:AY34"/>
    <mergeCell ref="AZ34:BA34"/>
    <mergeCell ref="BB34:BC34"/>
    <mergeCell ref="BD34:BE34"/>
    <mergeCell ref="BF34:BG34"/>
    <mergeCell ref="BH34:BI34"/>
    <mergeCell ref="BH37:BI37"/>
    <mergeCell ref="BJ37:BK37"/>
    <mergeCell ref="B38:AC38"/>
    <mergeCell ref="AD38:AF38"/>
    <mergeCell ref="AG38:AI38"/>
    <mergeCell ref="AJ38:AL38"/>
    <mergeCell ref="AM38:AO38"/>
    <mergeCell ref="AP38:AR38"/>
    <mergeCell ref="AS38:AU38"/>
    <mergeCell ref="AV38:AW38"/>
    <mergeCell ref="AV37:AW37"/>
    <mergeCell ref="AX37:AY37"/>
    <mergeCell ref="AZ37:BA37"/>
    <mergeCell ref="BB37:BC37"/>
    <mergeCell ref="BD37:BE37"/>
    <mergeCell ref="BF37:BG37"/>
    <mergeCell ref="BF36:BG36"/>
    <mergeCell ref="BH36:BI36"/>
    <mergeCell ref="BJ36:BK36"/>
    <mergeCell ref="B37:AC37"/>
    <mergeCell ref="AD37:AF37"/>
    <mergeCell ref="AG37:AI37"/>
    <mergeCell ref="AJ37:AL37"/>
    <mergeCell ref="AM37:AO37"/>
    <mergeCell ref="AP37:AR37"/>
    <mergeCell ref="AS37:AU37"/>
    <mergeCell ref="AS36:AU36"/>
    <mergeCell ref="AV36:AW36"/>
    <mergeCell ref="AX36:AY36"/>
    <mergeCell ref="AZ36:BA36"/>
    <mergeCell ref="BB36:BC36"/>
    <mergeCell ref="BD36:BE36"/>
    <mergeCell ref="B40:AC40"/>
    <mergeCell ref="AD40:AF40"/>
    <mergeCell ref="AG40:AI40"/>
    <mergeCell ref="AJ40:AL40"/>
    <mergeCell ref="AM40:AO40"/>
    <mergeCell ref="AP40:AR40"/>
    <mergeCell ref="AZ39:BA39"/>
    <mergeCell ref="BB39:BC39"/>
    <mergeCell ref="BD39:BE39"/>
    <mergeCell ref="BF39:BG39"/>
    <mergeCell ref="BH39:BI39"/>
    <mergeCell ref="BJ39:BK39"/>
    <mergeCell ref="BJ38:BK38"/>
    <mergeCell ref="B39:AC39"/>
    <mergeCell ref="AD39:AF39"/>
    <mergeCell ref="AG39:AI39"/>
    <mergeCell ref="AJ39:AL39"/>
    <mergeCell ref="AM39:AO39"/>
    <mergeCell ref="AP39:AR39"/>
    <mergeCell ref="AS39:AU39"/>
    <mergeCell ref="AV39:AW39"/>
    <mergeCell ref="AX39:AY39"/>
    <mergeCell ref="AX38:AY38"/>
    <mergeCell ref="AZ38:BA38"/>
    <mergeCell ref="BB38:BC38"/>
    <mergeCell ref="BD38:BE38"/>
    <mergeCell ref="BF38:BG38"/>
    <mergeCell ref="BH38:BI38"/>
    <mergeCell ref="BH41:BI41"/>
    <mergeCell ref="BJ41:BK41"/>
    <mergeCell ref="B42:AC42"/>
    <mergeCell ref="AD42:AF42"/>
    <mergeCell ref="AG42:AI42"/>
    <mergeCell ref="AJ42:AL42"/>
    <mergeCell ref="AM42:AO42"/>
    <mergeCell ref="AP42:AR42"/>
    <mergeCell ref="AS42:AU42"/>
    <mergeCell ref="AV42:AW42"/>
    <mergeCell ref="AV41:AW41"/>
    <mergeCell ref="AX41:AY41"/>
    <mergeCell ref="AZ41:BA41"/>
    <mergeCell ref="BB41:BC41"/>
    <mergeCell ref="BD41:BE41"/>
    <mergeCell ref="BF41:BG41"/>
    <mergeCell ref="BF40:BG40"/>
    <mergeCell ref="BH40:BI40"/>
    <mergeCell ref="BJ40:BK40"/>
    <mergeCell ref="B41:AC41"/>
    <mergeCell ref="AD41:AF41"/>
    <mergeCell ref="AG41:AI41"/>
    <mergeCell ref="AJ41:AL41"/>
    <mergeCell ref="AM41:AO41"/>
    <mergeCell ref="AP41:AR41"/>
    <mergeCell ref="AS41:AU41"/>
    <mergeCell ref="AS40:AU40"/>
    <mergeCell ref="AV40:AW40"/>
    <mergeCell ref="AX40:AY40"/>
    <mergeCell ref="AZ40:BA40"/>
    <mergeCell ref="BB40:BC40"/>
    <mergeCell ref="BD40:BE40"/>
    <mergeCell ref="A44:A45"/>
    <mergeCell ref="AD44:AF45"/>
    <mergeCell ref="AG44:AI45"/>
    <mergeCell ref="AJ44:AL45"/>
    <mergeCell ref="AM44:AO45"/>
    <mergeCell ref="AP44:AR45"/>
    <mergeCell ref="AZ43:BA43"/>
    <mergeCell ref="BB43:BC43"/>
    <mergeCell ref="BD43:BE43"/>
    <mergeCell ref="BF43:BG43"/>
    <mergeCell ref="BH43:BI43"/>
    <mergeCell ref="BJ43:BK43"/>
    <mergeCell ref="BJ42:BK42"/>
    <mergeCell ref="B43:AC43"/>
    <mergeCell ref="AD43:AF43"/>
    <mergeCell ref="AG43:AI43"/>
    <mergeCell ref="AJ43:AL43"/>
    <mergeCell ref="AM43:AO43"/>
    <mergeCell ref="AP43:AR43"/>
    <mergeCell ref="AS43:AU43"/>
    <mergeCell ref="AV43:AW43"/>
    <mergeCell ref="AX43:AY43"/>
    <mergeCell ref="AX42:AY42"/>
    <mergeCell ref="AZ42:BA42"/>
    <mergeCell ref="BB42:BC42"/>
    <mergeCell ref="BD42:BE42"/>
    <mergeCell ref="BF42:BG42"/>
    <mergeCell ref="BH42:BI42"/>
    <mergeCell ref="BH46:BI46"/>
    <mergeCell ref="BJ46:BK46"/>
    <mergeCell ref="B47:AC47"/>
    <mergeCell ref="AD47:AF47"/>
    <mergeCell ref="AG47:AI47"/>
    <mergeCell ref="AJ47:AL47"/>
    <mergeCell ref="AM47:AO47"/>
    <mergeCell ref="AP47:AR47"/>
    <mergeCell ref="AS47:AU47"/>
    <mergeCell ref="AV47:AW47"/>
    <mergeCell ref="AV46:AW46"/>
    <mergeCell ref="AX46:AY46"/>
    <mergeCell ref="AZ46:BA46"/>
    <mergeCell ref="BB46:BC46"/>
    <mergeCell ref="BD46:BE46"/>
    <mergeCell ref="BF46:BG46"/>
    <mergeCell ref="BF44:BG45"/>
    <mergeCell ref="BH44:BI45"/>
    <mergeCell ref="BJ44:BK45"/>
    <mergeCell ref="B46:AC46"/>
    <mergeCell ref="AD46:AF46"/>
    <mergeCell ref="AG46:AI46"/>
    <mergeCell ref="AJ46:AL46"/>
    <mergeCell ref="AM46:AO46"/>
    <mergeCell ref="AP46:AR46"/>
    <mergeCell ref="AS46:AU46"/>
    <mergeCell ref="AS44:AU45"/>
    <mergeCell ref="AV44:AW45"/>
    <mergeCell ref="AX44:AY45"/>
    <mergeCell ref="AZ44:BA45"/>
    <mergeCell ref="BB44:BC45"/>
    <mergeCell ref="BD44:BE45"/>
    <mergeCell ref="B49:AC49"/>
    <mergeCell ref="AD49:AF49"/>
    <mergeCell ref="AG49:AI49"/>
    <mergeCell ref="AJ49:AL49"/>
    <mergeCell ref="AM49:AO49"/>
    <mergeCell ref="AP49:AR49"/>
    <mergeCell ref="AZ48:BA48"/>
    <mergeCell ref="BB48:BC48"/>
    <mergeCell ref="BD48:BE48"/>
    <mergeCell ref="BF48:BG48"/>
    <mergeCell ref="BH48:BI48"/>
    <mergeCell ref="BJ48:BK48"/>
    <mergeCell ref="BJ47:BK47"/>
    <mergeCell ref="B48:AC48"/>
    <mergeCell ref="AD48:AF48"/>
    <mergeCell ref="AG48:AI48"/>
    <mergeCell ref="AJ48:AL48"/>
    <mergeCell ref="AM48:AO48"/>
    <mergeCell ref="AP48:AR48"/>
    <mergeCell ref="AS48:AU48"/>
    <mergeCell ref="AV48:AW48"/>
    <mergeCell ref="AX48:AY48"/>
    <mergeCell ref="AX47:AY47"/>
    <mergeCell ref="AZ47:BA47"/>
    <mergeCell ref="BB47:BC47"/>
    <mergeCell ref="BD47:BE47"/>
    <mergeCell ref="BF47:BG47"/>
    <mergeCell ref="BH47:BI47"/>
    <mergeCell ref="BH50:BI50"/>
    <mergeCell ref="BJ50:BK50"/>
    <mergeCell ref="B51:AC51"/>
    <mergeCell ref="AD51:AF51"/>
    <mergeCell ref="AG51:AI51"/>
    <mergeCell ref="AJ51:AL51"/>
    <mergeCell ref="AM51:AO51"/>
    <mergeCell ref="AP51:AR51"/>
    <mergeCell ref="AS51:AU51"/>
    <mergeCell ref="AV51:AW51"/>
    <mergeCell ref="AV50:AW50"/>
    <mergeCell ref="AX50:AY50"/>
    <mergeCell ref="AZ50:BA50"/>
    <mergeCell ref="BB50:BC50"/>
    <mergeCell ref="BD50:BE50"/>
    <mergeCell ref="BF50:BG50"/>
    <mergeCell ref="BF49:BG49"/>
    <mergeCell ref="BH49:BI49"/>
    <mergeCell ref="BJ49:BK49"/>
    <mergeCell ref="B50:AC50"/>
    <mergeCell ref="AD50:AF50"/>
    <mergeCell ref="AG50:AI50"/>
    <mergeCell ref="AJ50:AL50"/>
    <mergeCell ref="AM50:AO50"/>
    <mergeCell ref="AP50:AR50"/>
    <mergeCell ref="AS50:AU50"/>
    <mergeCell ref="AS49:AU49"/>
    <mergeCell ref="AV49:AW49"/>
    <mergeCell ref="AX49:AY49"/>
    <mergeCell ref="AZ49:BA49"/>
    <mergeCell ref="BB49:BC49"/>
    <mergeCell ref="BD49:BE49"/>
    <mergeCell ref="B53:AC53"/>
    <mergeCell ref="AD53:AF53"/>
    <mergeCell ref="AG53:AI53"/>
    <mergeCell ref="AJ53:AL53"/>
    <mergeCell ref="AM53:AO53"/>
    <mergeCell ref="AP53:AR53"/>
    <mergeCell ref="AZ52:BA52"/>
    <mergeCell ref="BB52:BC52"/>
    <mergeCell ref="BD52:BE52"/>
    <mergeCell ref="BF52:BG52"/>
    <mergeCell ref="BH52:BI52"/>
    <mergeCell ref="BJ52:BK52"/>
    <mergeCell ref="BJ51:BK51"/>
    <mergeCell ref="B52:AC52"/>
    <mergeCell ref="AD52:AF52"/>
    <mergeCell ref="AG52:AI52"/>
    <mergeCell ref="AJ52:AL52"/>
    <mergeCell ref="AM52:AO52"/>
    <mergeCell ref="AP52:AR52"/>
    <mergeCell ref="AS52:AU52"/>
    <mergeCell ref="AV52:AW52"/>
    <mergeCell ref="AX52:AY52"/>
    <mergeCell ref="AX51:AY51"/>
    <mergeCell ref="AZ51:BA51"/>
    <mergeCell ref="BB51:BC51"/>
    <mergeCell ref="BD51:BE51"/>
    <mergeCell ref="BF51:BG51"/>
    <mergeCell ref="BH51:BI51"/>
    <mergeCell ref="BH54:BI54"/>
    <mergeCell ref="BJ54:BK54"/>
    <mergeCell ref="B55:AC55"/>
    <mergeCell ref="AD55:AF55"/>
    <mergeCell ref="AG55:AI55"/>
    <mergeCell ref="AJ55:AL55"/>
    <mergeCell ref="AM55:AO55"/>
    <mergeCell ref="AP55:AR55"/>
    <mergeCell ref="AS55:AU55"/>
    <mergeCell ref="AV55:AW55"/>
    <mergeCell ref="AV54:AW54"/>
    <mergeCell ref="AX54:AY54"/>
    <mergeCell ref="AZ54:BA54"/>
    <mergeCell ref="BB54:BC54"/>
    <mergeCell ref="BD54:BE54"/>
    <mergeCell ref="BF54:BG54"/>
    <mergeCell ref="BF53:BG53"/>
    <mergeCell ref="BH53:BI53"/>
    <mergeCell ref="BJ53:BK53"/>
    <mergeCell ref="B54:AC54"/>
    <mergeCell ref="AD54:AF54"/>
    <mergeCell ref="AG54:AI54"/>
    <mergeCell ref="AJ54:AL54"/>
    <mergeCell ref="AM54:AO54"/>
    <mergeCell ref="AP54:AR54"/>
    <mergeCell ref="AS54:AU54"/>
    <mergeCell ref="AS53:AU53"/>
    <mergeCell ref="AV53:AW53"/>
    <mergeCell ref="AX53:AY53"/>
    <mergeCell ref="AZ53:BA53"/>
    <mergeCell ref="BB53:BC53"/>
    <mergeCell ref="BD53:BE53"/>
    <mergeCell ref="AM57:AO57"/>
    <mergeCell ref="AP57:AR57"/>
    <mergeCell ref="AZ56:BA56"/>
    <mergeCell ref="BB56:BC56"/>
    <mergeCell ref="BD56:BE56"/>
    <mergeCell ref="BF56:BG56"/>
    <mergeCell ref="BH56:BI56"/>
    <mergeCell ref="BJ56:BK56"/>
    <mergeCell ref="BJ55:BK55"/>
    <mergeCell ref="B56:AC56"/>
    <mergeCell ref="AD56:AF56"/>
    <mergeCell ref="AG56:AI56"/>
    <mergeCell ref="AJ56:AL56"/>
    <mergeCell ref="AM56:AO56"/>
    <mergeCell ref="AP56:AR56"/>
    <mergeCell ref="AS56:AU56"/>
    <mergeCell ref="AV56:AW56"/>
    <mergeCell ref="AX56:AY56"/>
    <mergeCell ref="AX55:AY55"/>
    <mergeCell ref="AZ55:BA55"/>
    <mergeCell ref="BB55:BC55"/>
    <mergeCell ref="BD55:BE55"/>
    <mergeCell ref="BF55:BG55"/>
    <mergeCell ref="BH55:BI55"/>
    <mergeCell ref="B59:AC59"/>
    <mergeCell ref="AD59:AF59"/>
    <mergeCell ref="AG59:AI59"/>
    <mergeCell ref="AJ59:AL59"/>
    <mergeCell ref="AM59:AO59"/>
    <mergeCell ref="AP59:AR59"/>
    <mergeCell ref="AZ58:BA58"/>
    <mergeCell ref="BB58:BC58"/>
    <mergeCell ref="BD58:BE58"/>
    <mergeCell ref="BF58:BG58"/>
    <mergeCell ref="BH58:BI58"/>
    <mergeCell ref="BJ58:BK58"/>
    <mergeCell ref="BJ57:BK57"/>
    <mergeCell ref="B58:AC58"/>
    <mergeCell ref="AD58:AF58"/>
    <mergeCell ref="AG58:AI58"/>
    <mergeCell ref="AJ58:AL58"/>
    <mergeCell ref="AM58:AO58"/>
    <mergeCell ref="AP58:AR58"/>
    <mergeCell ref="AS58:AU58"/>
    <mergeCell ref="AV58:AW58"/>
    <mergeCell ref="AX58:AY58"/>
    <mergeCell ref="AS57:AU57"/>
    <mergeCell ref="AZ57:BA57"/>
    <mergeCell ref="BB57:BC57"/>
    <mergeCell ref="BD57:BE57"/>
    <mergeCell ref="BF57:BG57"/>
    <mergeCell ref="BH57:BI57"/>
    <mergeCell ref="B57:AC57"/>
    <mergeCell ref="AD57:AF57"/>
    <mergeCell ref="AG57:AI57"/>
    <mergeCell ref="AJ57:AL57"/>
    <mergeCell ref="BH60:BI60"/>
    <mergeCell ref="BJ60:BK60"/>
    <mergeCell ref="B61:AC61"/>
    <mergeCell ref="AD61:AF61"/>
    <mergeCell ref="AG61:AI61"/>
    <mergeCell ref="AJ61:AL61"/>
    <mergeCell ref="AM61:AO61"/>
    <mergeCell ref="AP61:AR61"/>
    <mergeCell ref="AS61:AU61"/>
    <mergeCell ref="AV61:AW61"/>
    <mergeCell ref="AV60:AW60"/>
    <mergeCell ref="AX60:AY60"/>
    <mergeCell ref="AZ60:BA60"/>
    <mergeCell ref="BB60:BC60"/>
    <mergeCell ref="BD60:BE60"/>
    <mergeCell ref="BF60:BG60"/>
    <mergeCell ref="BF59:BG59"/>
    <mergeCell ref="BH59:BI59"/>
    <mergeCell ref="BJ59:BK59"/>
    <mergeCell ref="B60:AC60"/>
    <mergeCell ref="AD60:AF60"/>
    <mergeCell ref="AG60:AI60"/>
    <mergeCell ref="AJ60:AL60"/>
    <mergeCell ref="AM60:AO60"/>
    <mergeCell ref="AP60:AR60"/>
    <mergeCell ref="AS60:AU60"/>
    <mergeCell ref="AS59:AU59"/>
    <mergeCell ref="AV59:AW59"/>
    <mergeCell ref="AX59:AY59"/>
    <mergeCell ref="AZ59:BA59"/>
    <mergeCell ref="BB59:BC59"/>
    <mergeCell ref="BD59:BE59"/>
    <mergeCell ref="BD62:BE62"/>
    <mergeCell ref="BF62:BG62"/>
    <mergeCell ref="BH62:BI62"/>
    <mergeCell ref="BJ62:BK62"/>
    <mergeCell ref="B63:AC63"/>
    <mergeCell ref="AD63:AF63"/>
    <mergeCell ref="AG63:AI63"/>
    <mergeCell ref="AJ63:AL63"/>
    <mergeCell ref="AM63:AO63"/>
    <mergeCell ref="AP63:AR63"/>
    <mergeCell ref="BJ61:BK61"/>
    <mergeCell ref="B62:AC62"/>
    <mergeCell ref="AJ62:AL62"/>
    <mergeCell ref="AM62:AO62"/>
    <mergeCell ref="AP62:AR62"/>
    <mergeCell ref="AS62:AU62"/>
    <mergeCell ref="AV62:AW62"/>
    <mergeCell ref="AX62:AY62"/>
    <mergeCell ref="AZ62:BA62"/>
    <mergeCell ref="BB62:BC62"/>
    <mergeCell ref="AX61:AY61"/>
    <mergeCell ref="AZ61:BA61"/>
    <mergeCell ref="BB61:BC61"/>
    <mergeCell ref="BD61:BE61"/>
    <mergeCell ref="BF61:BG61"/>
    <mergeCell ref="BH61:BI61"/>
    <mergeCell ref="BH64:BI64"/>
    <mergeCell ref="BJ64:BK64"/>
    <mergeCell ref="B65:AC65"/>
    <mergeCell ref="AD65:AF65"/>
    <mergeCell ref="AG65:AI65"/>
    <mergeCell ref="AJ65:AL65"/>
    <mergeCell ref="AM65:AO65"/>
    <mergeCell ref="AP65:AR65"/>
    <mergeCell ref="AS65:AU65"/>
    <mergeCell ref="AV65:AW65"/>
    <mergeCell ref="AV64:AW64"/>
    <mergeCell ref="AX64:AY64"/>
    <mergeCell ref="AZ64:BA64"/>
    <mergeCell ref="BB64:BC64"/>
    <mergeCell ref="BD64:BE64"/>
    <mergeCell ref="BF64:BG64"/>
    <mergeCell ref="BF63:BG63"/>
    <mergeCell ref="BH63:BI63"/>
    <mergeCell ref="BJ63:BK63"/>
    <mergeCell ref="B64:AC64"/>
    <mergeCell ref="AD64:AF64"/>
    <mergeCell ref="AG64:AI64"/>
    <mergeCell ref="AJ64:AL64"/>
    <mergeCell ref="AM64:AO64"/>
    <mergeCell ref="AP64:AR64"/>
    <mergeCell ref="AS64:AU64"/>
    <mergeCell ref="AS63:AU63"/>
    <mergeCell ref="AV63:AW63"/>
    <mergeCell ref="AX63:AY63"/>
    <mergeCell ref="AZ63:BA63"/>
    <mergeCell ref="BB63:BC63"/>
    <mergeCell ref="BD63:BE63"/>
    <mergeCell ref="B67:AC67"/>
    <mergeCell ref="AD67:AF67"/>
    <mergeCell ref="AG67:AI67"/>
    <mergeCell ref="AJ67:AL67"/>
    <mergeCell ref="AM67:AO67"/>
    <mergeCell ref="AP67:AR67"/>
    <mergeCell ref="AZ66:BA66"/>
    <mergeCell ref="BB66:BC66"/>
    <mergeCell ref="BD66:BE66"/>
    <mergeCell ref="BF66:BG66"/>
    <mergeCell ref="BH66:BI66"/>
    <mergeCell ref="BJ66:BK66"/>
    <mergeCell ref="BJ65:BK65"/>
    <mergeCell ref="B66:AC66"/>
    <mergeCell ref="AD66:AF66"/>
    <mergeCell ref="AG66:AI66"/>
    <mergeCell ref="AJ66:AL66"/>
    <mergeCell ref="AM66:AO66"/>
    <mergeCell ref="AP66:AR66"/>
    <mergeCell ref="AS66:AU66"/>
    <mergeCell ref="AV66:AW66"/>
    <mergeCell ref="AX66:AY66"/>
    <mergeCell ref="AX65:AY65"/>
    <mergeCell ref="AZ65:BA65"/>
    <mergeCell ref="BB65:BC65"/>
    <mergeCell ref="BD65:BE65"/>
    <mergeCell ref="BF65:BG65"/>
    <mergeCell ref="BH65:BI65"/>
    <mergeCell ref="BH68:BI68"/>
    <mergeCell ref="BJ68:BK68"/>
    <mergeCell ref="B69:AC69"/>
    <mergeCell ref="AD69:AF69"/>
    <mergeCell ref="AG69:AI69"/>
    <mergeCell ref="AJ69:AL69"/>
    <mergeCell ref="AM69:AO69"/>
    <mergeCell ref="AP69:AR69"/>
    <mergeCell ref="AS69:AU69"/>
    <mergeCell ref="AV69:AW69"/>
    <mergeCell ref="AV68:AW68"/>
    <mergeCell ref="AX68:AY68"/>
    <mergeCell ref="AZ68:BA68"/>
    <mergeCell ref="BB68:BC68"/>
    <mergeCell ref="BD68:BE68"/>
    <mergeCell ref="BF68:BG68"/>
    <mergeCell ref="BF67:BG67"/>
    <mergeCell ref="BH67:BI67"/>
    <mergeCell ref="BJ67:BK67"/>
    <mergeCell ref="B68:AC68"/>
    <mergeCell ref="AD68:AF68"/>
    <mergeCell ref="AG68:AI68"/>
    <mergeCell ref="AJ68:AL68"/>
    <mergeCell ref="AM68:AO68"/>
    <mergeCell ref="AP68:AR68"/>
    <mergeCell ref="AS68:AU68"/>
    <mergeCell ref="AS67:AU67"/>
    <mergeCell ref="AV67:AW67"/>
    <mergeCell ref="AX67:AY67"/>
    <mergeCell ref="AZ67:BA67"/>
    <mergeCell ref="BB67:BC67"/>
    <mergeCell ref="BD67:BE67"/>
    <mergeCell ref="B71:AC71"/>
    <mergeCell ref="AD71:AF71"/>
    <mergeCell ref="AG71:AI71"/>
    <mergeCell ref="AJ71:AL71"/>
    <mergeCell ref="AM71:AO71"/>
    <mergeCell ref="AP71:AR71"/>
    <mergeCell ref="AZ70:BA70"/>
    <mergeCell ref="BB70:BC70"/>
    <mergeCell ref="BD70:BE70"/>
    <mergeCell ref="BF70:BG70"/>
    <mergeCell ref="BH70:BI70"/>
    <mergeCell ref="BJ70:BK70"/>
    <mergeCell ref="BJ69:BK69"/>
    <mergeCell ref="B70:AC70"/>
    <mergeCell ref="AD70:AF70"/>
    <mergeCell ref="AG70:AI70"/>
    <mergeCell ref="AJ70:AL70"/>
    <mergeCell ref="AM70:AO70"/>
    <mergeCell ref="AP70:AR70"/>
    <mergeCell ref="AS70:AU70"/>
    <mergeCell ref="AV70:AW70"/>
    <mergeCell ref="AX70:AY70"/>
    <mergeCell ref="AX69:AY69"/>
    <mergeCell ref="AZ69:BA69"/>
    <mergeCell ref="BB69:BC69"/>
    <mergeCell ref="BD69:BE69"/>
    <mergeCell ref="BF69:BG69"/>
    <mergeCell ref="BH69:BI69"/>
    <mergeCell ref="BH72:BI72"/>
    <mergeCell ref="BJ72:BK72"/>
    <mergeCell ref="B73:AC73"/>
    <mergeCell ref="AD73:AF73"/>
    <mergeCell ref="AG73:AI73"/>
    <mergeCell ref="AJ73:AL73"/>
    <mergeCell ref="AM73:AO73"/>
    <mergeCell ref="AP73:AR73"/>
    <mergeCell ref="AS73:AU73"/>
    <mergeCell ref="AV73:AW73"/>
    <mergeCell ref="AV72:AW72"/>
    <mergeCell ref="AX72:AY72"/>
    <mergeCell ref="AZ72:BA72"/>
    <mergeCell ref="BB72:BC72"/>
    <mergeCell ref="BD72:BE72"/>
    <mergeCell ref="BF72:BG72"/>
    <mergeCell ref="BF71:BG71"/>
    <mergeCell ref="BH71:BI71"/>
    <mergeCell ref="BJ71:BK71"/>
    <mergeCell ref="B72:AC72"/>
    <mergeCell ref="AD72:AF72"/>
    <mergeCell ref="AG72:AI72"/>
    <mergeCell ref="AJ72:AL72"/>
    <mergeCell ref="AM72:AO72"/>
    <mergeCell ref="AP72:AR72"/>
    <mergeCell ref="AS72:AU72"/>
    <mergeCell ref="AS71:AU71"/>
    <mergeCell ref="AV71:AW71"/>
    <mergeCell ref="AX71:AY71"/>
    <mergeCell ref="AZ71:BA71"/>
    <mergeCell ref="BB71:BC71"/>
    <mergeCell ref="BD71:BE71"/>
    <mergeCell ref="B75:AC75"/>
    <mergeCell ref="AD75:AF75"/>
    <mergeCell ref="AG75:AI75"/>
    <mergeCell ref="AJ75:AL75"/>
    <mergeCell ref="AM75:AO75"/>
    <mergeCell ref="AP75:AR75"/>
    <mergeCell ref="AZ74:BA74"/>
    <mergeCell ref="BB74:BC74"/>
    <mergeCell ref="BD74:BE74"/>
    <mergeCell ref="BF74:BG74"/>
    <mergeCell ref="BH74:BI74"/>
    <mergeCell ref="BJ74:BK74"/>
    <mergeCell ref="BJ73:BK73"/>
    <mergeCell ref="B74:AC74"/>
    <mergeCell ref="AD74:AF74"/>
    <mergeCell ref="AG74:AI74"/>
    <mergeCell ref="AJ74:AL74"/>
    <mergeCell ref="AM74:AO74"/>
    <mergeCell ref="AP74:AR74"/>
    <mergeCell ref="AS74:AU74"/>
    <mergeCell ref="AV74:AW74"/>
    <mergeCell ref="AX74:AY74"/>
    <mergeCell ref="AX73:AY73"/>
    <mergeCell ref="AZ73:BA73"/>
    <mergeCell ref="BB73:BC73"/>
    <mergeCell ref="BD73:BE73"/>
    <mergeCell ref="BF73:BG73"/>
    <mergeCell ref="BH73:BI73"/>
    <mergeCell ref="BH76:BI76"/>
    <mergeCell ref="BJ76:BK76"/>
    <mergeCell ref="B77:AC77"/>
    <mergeCell ref="AD77:AF77"/>
    <mergeCell ref="AG77:AI77"/>
    <mergeCell ref="AJ77:AL77"/>
    <mergeCell ref="AM77:AO77"/>
    <mergeCell ref="AP77:AR77"/>
    <mergeCell ref="AS77:AU77"/>
    <mergeCell ref="AV77:AW77"/>
    <mergeCell ref="AV76:AW76"/>
    <mergeCell ref="AX76:AY76"/>
    <mergeCell ref="AZ76:BA76"/>
    <mergeCell ref="BB76:BC76"/>
    <mergeCell ref="BD76:BE76"/>
    <mergeCell ref="BF76:BG76"/>
    <mergeCell ref="BF75:BG75"/>
    <mergeCell ref="BH75:BI75"/>
    <mergeCell ref="BJ75:BK75"/>
    <mergeCell ref="B76:AC76"/>
    <mergeCell ref="AD76:AF76"/>
    <mergeCell ref="AG76:AI76"/>
    <mergeCell ref="AJ76:AL76"/>
    <mergeCell ref="AM76:AO76"/>
    <mergeCell ref="AP76:AR76"/>
    <mergeCell ref="AS76:AU76"/>
    <mergeCell ref="AS75:AU75"/>
    <mergeCell ref="AV75:AW75"/>
    <mergeCell ref="AX75:AY75"/>
    <mergeCell ref="AZ75:BA75"/>
    <mergeCell ref="BB75:BC75"/>
    <mergeCell ref="BD75:BE75"/>
    <mergeCell ref="B79:AC79"/>
    <mergeCell ref="AD79:AF79"/>
    <mergeCell ref="AG79:AI79"/>
    <mergeCell ref="AJ79:AL79"/>
    <mergeCell ref="AM79:AO79"/>
    <mergeCell ref="AP79:AR79"/>
    <mergeCell ref="AZ78:BA78"/>
    <mergeCell ref="BB78:BC78"/>
    <mergeCell ref="BD78:BE78"/>
    <mergeCell ref="BF78:BG78"/>
    <mergeCell ref="BH78:BI78"/>
    <mergeCell ref="BJ78:BK78"/>
    <mergeCell ref="BJ77:BK77"/>
    <mergeCell ref="B78:AC78"/>
    <mergeCell ref="AD78:AF78"/>
    <mergeCell ref="AG78:AI78"/>
    <mergeCell ref="AJ78:AL78"/>
    <mergeCell ref="AM78:AO78"/>
    <mergeCell ref="AP78:AR78"/>
    <mergeCell ref="AS78:AU78"/>
    <mergeCell ref="AV78:AW78"/>
    <mergeCell ref="AX78:AY78"/>
    <mergeCell ref="AX77:AY77"/>
    <mergeCell ref="AZ77:BA77"/>
    <mergeCell ref="BB77:BC77"/>
    <mergeCell ref="BD77:BE77"/>
    <mergeCell ref="BF77:BG77"/>
    <mergeCell ref="BH77:BI77"/>
    <mergeCell ref="BH80:BI80"/>
    <mergeCell ref="BJ80:BK80"/>
    <mergeCell ref="B81:AC81"/>
    <mergeCell ref="AD81:AF81"/>
    <mergeCell ref="AG81:AI81"/>
    <mergeCell ref="AJ81:AL81"/>
    <mergeCell ref="AM81:AO81"/>
    <mergeCell ref="AP81:AR81"/>
    <mergeCell ref="AS81:AU81"/>
    <mergeCell ref="AV81:AW81"/>
    <mergeCell ref="AV80:AW80"/>
    <mergeCell ref="AX80:AY80"/>
    <mergeCell ref="AZ80:BA80"/>
    <mergeCell ref="BB80:BC80"/>
    <mergeCell ref="BD80:BE80"/>
    <mergeCell ref="BF80:BG80"/>
    <mergeCell ref="BF79:BG79"/>
    <mergeCell ref="BH79:BI79"/>
    <mergeCell ref="BJ79:BK79"/>
    <mergeCell ref="B80:AC80"/>
    <mergeCell ref="AD80:AF80"/>
    <mergeCell ref="AG80:AI80"/>
    <mergeCell ref="AJ80:AL80"/>
    <mergeCell ref="AM80:AO80"/>
    <mergeCell ref="AP80:AR80"/>
    <mergeCell ref="AS80:AU80"/>
    <mergeCell ref="AS79:AU79"/>
    <mergeCell ref="AV79:AW79"/>
    <mergeCell ref="AX79:AY79"/>
    <mergeCell ref="AZ79:BA79"/>
    <mergeCell ref="BB79:BC79"/>
    <mergeCell ref="BD79:BE79"/>
    <mergeCell ref="B83:AC83"/>
    <mergeCell ref="AD83:AF83"/>
    <mergeCell ref="AG83:AI83"/>
    <mergeCell ref="AJ83:AL83"/>
    <mergeCell ref="AM83:AO83"/>
    <mergeCell ref="AP83:AR83"/>
    <mergeCell ref="AZ82:BA82"/>
    <mergeCell ref="BB82:BC82"/>
    <mergeCell ref="BD82:BE82"/>
    <mergeCell ref="BF82:BG82"/>
    <mergeCell ref="BH82:BI82"/>
    <mergeCell ref="BJ82:BK82"/>
    <mergeCell ref="BJ81:BK81"/>
    <mergeCell ref="B82:AC82"/>
    <mergeCell ref="AD82:AF82"/>
    <mergeCell ref="AG82:AI82"/>
    <mergeCell ref="AJ82:AL82"/>
    <mergeCell ref="AM82:AO82"/>
    <mergeCell ref="AP82:AR82"/>
    <mergeCell ref="AS82:AU82"/>
    <mergeCell ref="AV82:AW82"/>
    <mergeCell ref="AX82:AY82"/>
    <mergeCell ref="AX81:AY81"/>
    <mergeCell ref="AZ81:BA81"/>
    <mergeCell ref="BB81:BC81"/>
    <mergeCell ref="BD81:BE81"/>
    <mergeCell ref="BF81:BG81"/>
    <mergeCell ref="BH81:BI81"/>
    <mergeCell ref="BH84:BI84"/>
    <mergeCell ref="BJ84:BK84"/>
    <mergeCell ref="B85:AC85"/>
    <mergeCell ref="AD85:AF85"/>
    <mergeCell ref="AG85:AI85"/>
    <mergeCell ref="AJ85:AL85"/>
    <mergeCell ref="AM85:AO85"/>
    <mergeCell ref="AP85:AR85"/>
    <mergeCell ref="AS85:AU85"/>
    <mergeCell ref="AV85:AW85"/>
    <mergeCell ref="AV84:AW84"/>
    <mergeCell ref="AX84:AY84"/>
    <mergeCell ref="AZ84:BA84"/>
    <mergeCell ref="BB84:BC84"/>
    <mergeCell ref="BD84:BE84"/>
    <mergeCell ref="BF84:BG84"/>
    <mergeCell ref="BF83:BG83"/>
    <mergeCell ref="BH83:BI83"/>
    <mergeCell ref="BJ83:BK83"/>
    <mergeCell ref="B84:AC84"/>
    <mergeCell ref="AD84:AF84"/>
    <mergeCell ref="AG84:AI84"/>
    <mergeCell ref="AJ84:AL84"/>
    <mergeCell ref="AM84:AO84"/>
    <mergeCell ref="AP84:AR84"/>
    <mergeCell ref="AS84:AU84"/>
    <mergeCell ref="AS83:AU83"/>
    <mergeCell ref="AV83:AW83"/>
    <mergeCell ref="AX83:AY83"/>
    <mergeCell ref="AZ83:BA83"/>
    <mergeCell ref="BB83:BC83"/>
    <mergeCell ref="BD83:BE83"/>
    <mergeCell ref="B87:AC87"/>
    <mergeCell ref="AD87:AF87"/>
    <mergeCell ref="AG87:AI87"/>
    <mergeCell ref="AJ87:AL87"/>
    <mergeCell ref="AM87:AO87"/>
    <mergeCell ref="AP87:AR87"/>
    <mergeCell ref="AZ86:BA86"/>
    <mergeCell ref="BB86:BC86"/>
    <mergeCell ref="BD86:BE86"/>
    <mergeCell ref="BF86:BG86"/>
    <mergeCell ref="BH86:BI86"/>
    <mergeCell ref="BJ86:BK86"/>
    <mergeCell ref="BJ85:BK85"/>
    <mergeCell ref="B86:AC86"/>
    <mergeCell ref="AD86:AF86"/>
    <mergeCell ref="AG86:AI86"/>
    <mergeCell ref="AJ86:AL86"/>
    <mergeCell ref="AM86:AO86"/>
    <mergeCell ref="AP86:AR86"/>
    <mergeCell ref="AS86:AU86"/>
    <mergeCell ref="AV86:AW86"/>
    <mergeCell ref="AX86:AY86"/>
    <mergeCell ref="AX85:AY85"/>
    <mergeCell ref="AZ85:BA85"/>
    <mergeCell ref="BB85:BC85"/>
    <mergeCell ref="BD85:BE85"/>
    <mergeCell ref="BF85:BG85"/>
    <mergeCell ref="BH85:BI85"/>
    <mergeCell ref="BJ88:BK88"/>
    <mergeCell ref="AD89:AF89"/>
    <mergeCell ref="AG89:AI89"/>
    <mergeCell ref="AJ89:AL89"/>
    <mergeCell ref="AM89:AO89"/>
    <mergeCell ref="AP89:AR89"/>
    <mergeCell ref="AS89:AU89"/>
    <mergeCell ref="AV89:AW89"/>
    <mergeCell ref="AX89:AY89"/>
    <mergeCell ref="AZ89:BA89"/>
    <mergeCell ref="AX88:AY88"/>
    <mergeCell ref="AZ88:BA88"/>
    <mergeCell ref="BB88:BC88"/>
    <mergeCell ref="BD88:BE88"/>
    <mergeCell ref="BF88:BG88"/>
    <mergeCell ref="BH88:BI88"/>
    <mergeCell ref="BF87:BG87"/>
    <mergeCell ref="BH87:BI87"/>
    <mergeCell ref="BJ87:BK87"/>
    <mergeCell ref="AD88:AF88"/>
    <mergeCell ref="AG88:AI88"/>
    <mergeCell ref="AJ88:AL88"/>
    <mergeCell ref="AM88:AO88"/>
    <mergeCell ref="AP88:AR88"/>
    <mergeCell ref="AS88:AU88"/>
    <mergeCell ref="AV88:AW88"/>
    <mergeCell ref="AS87:AU87"/>
    <mergeCell ref="AV87:AW87"/>
    <mergeCell ref="AX87:AY87"/>
    <mergeCell ref="AZ87:BA87"/>
    <mergeCell ref="BB87:BC87"/>
    <mergeCell ref="BD87:BE87"/>
    <mergeCell ref="BD90:BE90"/>
    <mergeCell ref="BF90:BG90"/>
    <mergeCell ref="BH90:BI90"/>
    <mergeCell ref="BJ90:BK90"/>
    <mergeCell ref="B91:AC91"/>
    <mergeCell ref="AD91:AF91"/>
    <mergeCell ref="AG91:AI91"/>
    <mergeCell ref="AJ91:AL91"/>
    <mergeCell ref="AM91:AO91"/>
    <mergeCell ref="AP91:AR91"/>
    <mergeCell ref="AP90:AR90"/>
    <mergeCell ref="AS90:AU90"/>
    <mergeCell ref="AV90:AW90"/>
    <mergeCell ref="AX90:AY90"/>
    <mergeCell ref="AZ90:BA90"/>
    <mergeCell ref="BB90:BC90"/>
    <mergeCell ref="BB89:BC89"/>
    <mergeCell ref="BD89:BE89"/>
    <mergeCell ref="BF89:BG89"/>
    <mergeCell ref="BH89:BI89"/>
    <mergeCell ref="BJ89:BK89"/>
    <mergeCell ref="B90:AC90"/>
    <mergeCell ref="AD90:AF90"/>
    <mergeCell ref="AG90:AI90"/>
    <mergeCell ref="AJ90:AL90"/>
    <mergeCell ref="AM90:AO90"/>
    <mergeCell ref="BH92:BI92"/>
    <mergeCell ref="BJ92:BK92"/>
    <mergeCell ref="B93:AC93"/>
    <mergeCell ref="AD93:AF93"/>
    <mergeCell ref="AG93:AI93"/>
    <mergeCell ref="AJ93:AL93"/>
    <mergeCell ref="AM93:AO93"/>
    <mergeCell ref="AP93:AR93"/>
    <mergeCell ref="AS93:AU93"/>
    <mergeCell ref="AV93:AW93"/>
    <mergeCell ref="AV92:AW92"/>
    <mergeCell ref="AX92:AY92"/>
    <mergeCell ref="AZ92:BA92"/>
    <mergeCell ref="BB92:BC92"/>
    <mergeCell ref="BD92:BE92"/>
    <mergeCell ref="BF92:BG92"/>
    <mergeCell ref="BF91:BG91"/>
    <mergeCell ref="BH91:BI91"/>
    <mergeCell ref="BJ91:BK91"/>
    <mergeCell ref="B92:AC92"/>
    <mergeCell ref="AD92:AF92"/>
    <mergeCell ref="AG92:AI92"/>
    <mergeCell ref="AJ92:AL92"/>
    <mergeCell ref="AM92:AO92"/>
    <mergeCell ref="AP92:AR92"/>
    <mergeCell ref="AS92:AU92"/>
    <mergeCell ref="AS91:AU91"/>
    <mergeCell ref="AV91:AW91"/>
    <mergeCell ref="AX91:AY91"/>
    <mergeCell ref="AZ91:BA91"/>
    <mergeCell ref="BB91:BC91"/>
    <mergeCell ref="BD91:BE91"/>
    <mergeCell ref="AZ94:BA94"/>
    <mergeCell ref="BB94:BC94"/>
    <mergeCell ref="BD94:BE94"/>
    <mergeCell ref="BF94:BG94"/>
    <mergeCell ref="BH94:BI94"/>
    <mergeCell ref="BJ94:BK94"/>
    <mergeCell ref="BJ93:BK93"/>
    <mergeCell ref="B94:AC94"/>
    <mergeCell ref="AD94:AF94"/>
    <mergeCell ref="AG94:AI94"/>
    <mergeCell ref="AJ94:AL94"/>
    <mergeCell ref="AM94:AO94"/>
    <mergeCell ref="AP94:AR94"/>
    <mergeCell ref="AS94:AU94"/>
    <mergeCell ref="AV94:AW94"/>
    <mergeCell ref="AX94:AY94"/>
    <mergeCell ref="AX93:AY93"/>
    <mergeCell ref="AZ93:BA93"/>
    <mergeCell ref="BB93:BC93"/>
    <mergeCell ref="BD93:BE93"/>
    <mergeCell ref="BF93:BG93"/>
    <mergeCell ref="BH93:BI93"/>
    <mergeCell ref="BF95:BG95"/>
    <mergeCell ref="BH95:BI95"/>
    <mergeCell ref="BJ95:BK95"/>
    <mergeCell ref="A96:AW96"/>
    <mergeCell ref="AX96:AY96"/>
    <mergeCell ref="AZ96:BA96"/>
    <mergeCell ref="BB96:BC96"/>
    <mergeCell ref="BD96:BE96"/>
    <mergeCell ref="BF96:BG96"/>
    <mergeCell ref="BH96:BI96"/>
    <mergeCell ref="AS95:AU95"/>
    <mergeCell ref="AV95:AW95"/>
    <mergeCell ref="AX95:AY95"/>
    <mergeCell ref="AZ95:BA95"/>
    <mergeCell ref="BB95:BC95"/>
    <mergeCell ref="BD95:BE95"/>
    <mergeCell ref="B95:AC95"/>
    <mergeCell ref="AD95:AF95"/>
    <mergeCell ref="AG95:AI95"/>
    <mergeCell ref="AJ95:AL95"/>
    <mergeCell ref="AM95:AO95"/>
    <mergeCell ref="AP95:AR95"/>
    <mergeCell ref="A99:AW99"/>
    <mergeCell ref="AX99:BC99"/>
    <mergeCell ref="BD99:BE99"/>
    <mergeCell ref="BF99:BG99"/>
    <mergeCell ref="BH99:BI99"/>
    <mergeCell ref="BJ99:BK99"/>
    <mergeCell ref="A98:AW98"/>
    <mergeCell ref="AX98:BC98"/>
    <mergeCell ref="BD98:BE98"/>
    <mergeCell ref="BF98:BG98"/>
    <mergeCell ref="BH98:BI98"/>
    <mergeCell ref="BJ98:BK98"/>
    <mergeCell ref="BJ96:BK96"/>
    <mergeCell ref="A97:AW97"/>
    <mergeCell ref="AX97:AY97"/>
    <mergeCell ref="AZ97:BA97"/>
    <mergeCell ref="BB97:BC97"/>
    <mergeCell ref="BD97:BE97"/>
    <mergeCell ref="BF97:BG97"/>
    <mergeCell ref="BH97:BI97"/>
    <mergeCell ref="BJ97:BK97"/>
    <mergeCell ref="A102:AW102"/>
    <mergeCell ref="AX102:BC102"/>
    <mergeCell ref="BD102:BE102"/>
    <mergeCell ref="BF102:BG102"/>
    <mergeCell ref="BH102:BI102"/>
    <mergeCell ref="BJ102:BK102"/>
    <mergeCell ref="A101:AW101"/>
    <mergeCell ref="AX101:BC101"/>
    <mergeCell ref="BD101:BE101"/>
    <mergeCell ref="BF101:BG101"/>
    <mergeCell ref="BH101:BI101"/>
    <mergeCell ref="BJ101:BK101"/>
    <mergeCell ref="A100:AW100"/>
    <mergeCell ref="AX100:BC100"/>
    <mergeCell ref="BD100:BE100"/>
    <mergeCell ref="BF100:BG100"/>
    <mergeCell ref="BH100:BI100"/>
    <mergeCell ref="BJ100:BK100"/>
    <mergeCell ref="BJ105:BK105"/>
    <mergeCell ref="AY110:AZ110"/>
    <mergeCell ref="A104:AW105"/>
    <mergeCell ref="AX104:BC104"/>
    <mergeCell ref="BD104:BE104"/>
    <mergeCell ref="BF104:BG104"/>
    <mergeCell ref="BH104:BI104"/>
    <mergeCell ref="BJ104:BK104"/>
    <mergeCell ref="AX105:BC105"/>
    <mergeCell ref="BD105:BE105"/>
    <mergeCell ref="BF105:BG105"/>
    <mergeCell ref="BH105:BI105"/>
    <mergeCell ref="A103:AW103"/>
    <mergeCell ref="AX103:BC103"/>
    <mergeCell ref="BD103:BE103"/>
    <mergeCell ref="BF103:BG103"/>
    <mergeCell ref="BH103:BI103"/>
    <mergeCell ref="BJ103:BK10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9"/>
  <sheetViews>
    <sheetView topLeftCell="A23" workbookViewId="0">
      <selection activeCell="AJ6" sqref="AJ6:AK6"/>
    </sheetView>
  </sheetViews>
  <sheetFormatPr defaultColWidth="1.7109375" defaultRowHeight="9.75"/>
  <cols>
    <col min="1" max="1" width="7.42578125" style="1" customWidth="1"/>
    <col min="2" max="8" width="2" style="1" customWidth="1"/>
    <col min="9" max="9" width="3.85546875" style="1" customWidth="1"/>
    <col min="10" max="19" width="2" style="1" customWidth="1"/>
    <col min="20" max="21" width="2" style="155" customWidth="1"/>
    <col min="22" max="28" width="2" style="1" customWidth="1"/>
    <col min="29" max="29" width="2.28515625" style="1" customWidth="1"/>
    <col min="30" max="37" width="2.85546875" style="1" customWidth="1"/>
    <col min="38" max="43" width="3.42578125" style="1" customWidth="1"/>
    <col min="44" max="47" width="6" style="1" customWidth="1"/>
    <col min="48" max="48" width="3" style="1" customWidth="1"/>
    <col min="49" max="49" width="5.140625" style="1" customWidth="1"/>
    <col min="50" max="50" width="9" style="1" bestFit="1" customWidth="1"/>
    <col min="51" max="52" width="3" style="1" customWidth="1"/>
    <col min="53" max="53" width="4.5703125" style="1" customWidth="1"/>
    <col min="54" max="16384" width="1.7109375" style="1"/>
  </cols>
  <sheetData>
    <row r="1" spans="1:55">
      <c r="Y1" s="10" t="s">
        <v>81</v>
      </c>
      <c r="Z1" s="10"/>
      <c r="AA1" s="10"/>
      <c r="AB1" s="10"/>
      <c r="AC1" s="10"/>
      <c r="AD1" s="10"/>
      <c r="AE1" s="10"/>
      <c r="AF1" s="10"/>
      <c r="AG1" s="10"/>
    </row>
    <row r="2" spans="1:55" ht="8.25" customHeight="1">
      <c r="A2" s="565" t="s">
        <v>82</v>
      </c>
      <c r="B2" s="567" t="s">
        <v>83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9"/>
      <c r="AD2" s="573" t="s">
        <v>84</v>
      </c>
      <c r="AE2" s="574"/>
      <c r="AF2" s="575"/>
      <c r="AG2" s="573" t="s">
        <v>85</v>
      </c>
      <c r="AH2" s="574"/>
      <c r="AI2" s="575"/>
      <c r="AJ2" s="579" t="s">
        <v>86</v>
      </c>
      <c r="AK2" s="580"/>
      <c r="AL2" s="580"/>
      <c r="AM2" s="580"/>
      <c r="AN2" s="580"/>
      <c r="AO2" s="580"/>
      <c r="AP2" s="580"/>
      <c r="AQ2" s="581"/>
      <c r="AR2" s="582" t="s">
        <v>87</v>
      </c>
      <c r="AS2" s="583"/>
      <c r="AT2" s="583"/>
      <c r="AU2" s="584"/>
      <c r="AV2" s="11"/>
      <c r="AW2" s="136"/>
      <c r="AX2" s="585"/>
      <c r="AY2" s="585"/>
      <c r="AZ2" s="585"/>
      <c r="BA2" s="585"/>
      <c r="BB2" s="12"/>
      <c r="BC2" s="12"/>
    </row>
    <row r="3" spans="1:55" s="5" customFormat="1" ht="43.5" customHeight="1">
      <c r="A3" s="566"/>
      <c r="B3" s="570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2"/>
      <c r="AD3" s="576"/>
      <c r="AE3" s="577"/>
      <c r="AF3" s="578"/>
      <c r="AG3" s="576"/>
      <c r="AH3" s="577"/>
      <c r="AI3" s="578"/>
      <c r="AJ3" s="586" t="s">
        <v>88</v>
      </c>
      <c r="AK3" s="587"/>
      <c r="AL3" s="588" t="s">
        <v>173</v>
      </c>
      <c r="AM3" s="589"/>
      <c r="AN3" s="588" t="s">
        <v>89</v>
      </c>
      <c r="AO3" s="589"/>
      <c r="AP3" s="590" t="s">
        <v>90</v>
      </c>
      <c r="AQ3" s="591"/>
      <c r="AR3" s="13" t="s">
        <v>91</v>
      </c>
      <c r="AS3" s="13" t="s">
        <v>92</v>
      </c>
      <c r="AT3" s="13" t="s">
        <v>202</v>
      </c>
      <c r="AU3" s="13" t="s">
        <v>203</v>
      </c>
    </row>
    <row r="4" spans="1:55" s="8" customFormat="1" ht="2.25" hidden="1" customHeight="1">
      <c r="A4" s="14"/>
      <c r="B4" s="592" t="s">
        <v>93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4"/>
      <c r="AD4" s="595">
        <v>3402</v>
      </c>
      <c r="AE4" s="596"/>
      <c r="AF4" s="597"/>
      <c r="AG4" s="595">
        <v>1134</v>
      </c>
      <c r="AH4" s="596"/>
      <c r="AI4" s="597"/>
      <c r="AJ4" s="598">
        <v>2268</v>
      </c>
      <c r="AK4" s="599"/>
      <c r="AL4" s="600"/>
      <c r="AM4" s="601"/>
      <c r="AN4" s="602"/>
      <c r="AO4" s="603"/>
      <c r="AP4" s="604"/>
      <c r="AQ4" s="605"/>
      <c r="AR4" s="52">
        <v>612</v>
      </c>
      <c r="AS4" s="52">
        <v>684</v>
      </c>
      <c r="AT4" s="52">
        <v>612</v>
      </c>
      <c r="AU4" s="52">
        <v>360</v>
      </c>
    </row>
    <row r="5" spans="1:55" s="8" customFormat="1" ht="12" customHeight="1">
      <c r="A5" s="14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1"/>
      <c r="AD5" s="152"/>
      <c r="AE5" s="153"/>
      <c r="AF5" s="154"/>
      <c r="AG5" s="152"/>
      <c r="AH5" s="153"/>
      <c r="AI5" s="154"/>
      <c r="AJ5" s="598">
        <f>SUM(AR5:AU5)</f>
        <v>2268</v>
      </c>
      <c r="AK5" s="599"/>
      <c r="AL5" s="147"/>
      <c r="AM5" s="148"/>
      <c r="AN5" s="143"/>
      <c r="AO5" s="144"/>
      <c r="AP5" s="145"/>
      <c r="AQ5" s="146"/>
      <c r="AR5" s="52">
        <v>612</v>
      </c>
      <c r="AS5" s="52">
        <v>684</v>
      </c>
      <c r="AT5" s="52">
        <v>612</v>
      </c>
      <c r="AU5" s="52">
        <v>360</v>
      </c>
      <c r="AW5" s="8">
        <f>SUM(AR5:AU5)</f>
        <v>2268</v>
      </c>
    </row>
    <row r="6" spans="1:55" s="8" customFormat="1" ht="12" customHeight="1">
      <c r="A6" s="14"/>
      <c r="B6" s="592" t="s">
        <v>94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4"/>
      <c r="AD6" s="606">
        <v>2376</v>
      </c>
      <c r="AE6" s="607"/>
      <c r="AF6" s="608"/>
      <c r="AG6" s="606">
        <v>792</v>
      </c>
      <c r="AH6" s="607"/>
      <c r="AI6" s="608"/>
      <c r="AJ6" s="609">
        <v>1584</v>
      </c>
      <c r="AK6" s="610"/>
      <c r="AL6" s="611">
        <v>656</v>
      </c>
      <c r="AM6" s="612"/>
      <c r="AN6" s="611">
        <v>888</v>
      </c>
      <c r="AO6" s="612"/>
      <c r="AP6" s="613">
        <v>0</v>
      </c>
      <c r="AQ6" s="614"/>
      <c r="AR6" s="115">
        <v>426</v>
      </c>
      <c r="AS6" s="115">
        <v>520</v>
      </c>
      <c r="AT6" s="115">
        <v>364</v>
      </c>
      <c r="AU6" s="115">
        <v>274</v>
      </c>
    </row>
    <row r="7" spans="1:55" s="8" customFormat="1" ht="11.25" customHeight="1">
      <c r="A7" s="22" t="s">
        <v>95</v>
      </c>
      <c r="B7" s="622" t="s">
        <v>96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4"/>
      <c r="AD7" s="625">
        <v>522</v>
      </c>
      <c r="AE7" s="626"/>
      <c r="AF7" s="627"/>
      <c r="AG7" s="625">
        <v>174</v>
      </c>
      <c r="AH7" s="626"/>
      <c r="AI7" s="627"/>
      <c r="AJ7" s="625">
        <v>348</v>
      </c>
      <c r="AK7" s="627"/>
      <c r="AL7" s="628">
        <f>SUM(AL8:AM11)</f>
        <v>96</v>
      </c>
      <c r="AM7" s="629"/>
      <c r="AN7" s="628">
        <f>SUM(AN8:AO11)</f>
        <v>252</v>
      </c>
      <c r="AO7" s="629"/>
      <c r="AP7" s="615"/>
      <c r="AQ7" s="616"/>
      <c r="AR7" s="29"/>
      <c r="AS7" s="29"/>
      <c r="AT7" s="29"/>
      <c r="AU7" s="29"/>
    </row>
    <row r="8" spans="1:55" s="8" customFormat="1" ht="11.25" customHeight="1">
      <c r="A8" s="15" t="s">
        <v>97</v>
      </c>
      <c r="B8" s="617" t="s">
        <v>98</v>
      </c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9"/>
      <c r="AD8" s="582">
        <v>60</v>
      </c>
      <c r="AE8" s="583"/>
      <c r="AF8" s="584"/>
      <c r="AG8" s="582">
        <v>24</v>
      </c>
      <c r="AH8" s="583"/>
      <c r="AI8" s="584"/>
      <c r="AJ8" s="582">
        <v>48</v>
      </c>
      <c r="AK8" s="584"/>
      <c r="AL8" s="582">
        <v>48</v>
      </c>
      <c r="AM8" s="584"/>
      <c r="AN8" s="582"/>
      <c r="AO8" s="584"/>
      <c r="AP8" s="620"/>
      <c r="AQ8" s="621"/>
      <c r="AR8" s="6"/>
      <c r="AS8" s="6"/>
      <c r="AT8" s="6"/>
      <c r="AU8" s="6">
        <v>48</v>
      </c>
    </row>
    <row r="9" spans="1:55" s="8" customFormat="1" ht="11.25" customHeight="1">
      <c r="A9" s="16" t="s">
        <v>99</v>
      </c>
      <c r="B9" s="617" t="s">
        <v>100</v>
      </c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9"/>
      <c r="AD9" s="582">
        <v>60</v>
      </c>
      <c r="AE9" s="583"/>
      <c r="AF9" s="584"/>
      <c r="AG9" s="582">
        <v>24</v>
      </c>
      <c r="AH9" s="583"/>
      <c r="AI9" s="584"/>
      <c r="AJ9" s="582">
        <v>48</v>
      </c>
      <c r="AK9" s="584"/>
      <c r="AL9" s="582">
        <v>48</v>
      </c>
      <c r="AM9" s="584"/>
      <c r="AN9" s="582"/>
      <c r="AO9" s="584"/>
      <c r="AP9" s="620"/>
      <c r="AQ9" s="621"/>
      <c r="AR9" s="6">
        <v>48</v>
      </c>
      <c r="AS9" s="6"/>
      <c r="AT9" s="6"/>
      <c r="AU9" s="6"/>
    </row>
    <row r="10" spans="1:55" s="4" customFormat="1" ht="11.25" customHeight="1">
      <c r="A10" s="15" t="s">
        <v>101</v>
      </c>
      <c r="B10" s="617" t="s">
        <v>102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9"/>
      <c r="AD10" s="582">
        <v>150</v>
      </c>
      <c r="AE10" s="583"/>
      <c r="AF10" s="584"/>
      <c r="AG10" s="582">
        <v>63</v>
      </c>
      <c r="AH10" s="583"/>
      <c r="AI10" s="584"/>
      <c r="AJ10" s="582">
        <v>126</v>
      </c>
      <c r="AK10" s="584"/>
      <c r="AL10" s="582"/>
      <c r="AM10" s="584"/>
      <c r="AN10" s="582">
        <v>126</v>
      </c>
      <c r="AO10" s="584"/>
      <c r="AP10" s="620"/>
      <c r="AQ10" s="621"/>
      <c r="AR10" s="6">
        <v>64</v>
      </c>
      <c r="AS10" s="6">
        <v>62</v>
      </c>
      <c r="AT10" s="6"/>
      <c r="AU10" s="6"/>
    </row>
    <row r="11" spans="1:55" s="4" customFormat="1" ht="11.25" customHeight="1">
      <c r="A11" s="16" t="s">
        <v>103</v>
      </c>
      <c r="B11" s="617" t="s">
        <v>104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9"/>
      <c r="AD11" s="582">
        <v>252</v>
      </c>
      <c r="AE11" s="583"/>
      <c r="AF11" s="584"/>
      <c r="AG11" s="582">
        <v>63</v>
      </c>
      <c r="AH11" s="583"/>
      <c r="AI11" s="584"/>
      <c r="AJ11" s="582">
        <v>126</v>
      </c>
      <c r="AK11" s="584"/>
      <c r="AL11" s="582"/>
      <c r="AM11" s="584"/>
      <c r="AN11" s="582">
        <v>126</v>
      </c>
      <c r="AO11" s="584"/>
      <c r="AP11" s="620"/>
      <c r="AQ11" s="621"/>
      <c r="AR11" s="6">
        <v>38</v>
      </c>
      <c r="AS11" s="6">
        <v>50</v>
      </c>
      <c r="AT11" s="6">
        <v>38</v>
      </c>
      <c r="AU11" s="6">
        <v>0</v>
      </c>
    </row>
    <row r="12" spans="1:55" s="4" customFormat="1" ht="11.25" customHeight="1">
      <c r="A12" s="21" t="s">
        <v>105</v>
      </c>
      <c r="B12" s="622" t="s">
        <v>106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4"/>
      <c r="AD12" s="625">
        <v>198</v>
      </c>
      <c r="AE12" s="626"/>
      <c r="AF12" s="627"/>
      <c r="AG12" s="625">
        <v>66</v>
      </c>
      <c r="AH12" s="626"/>
      <c r="AI12" s="627"/>
      <c r="AJ12" s="625">
        <v>132</v>
      </c>
      <c r="AK12" s="627"/>
      <c r="AL12" s="628">
        <f>SUM(AL13:AM15)</f>
        <v>82</v>
      </c>
      <c r="AM12" s="629"/>
      <c r="AN12" s="628">
        <f>SUM(AN13:AO15)</f>
        <v>50</v>
      </c>
      <c r="AO12" s="629"/>
      <c r="AP12" s="615"/>
      <c r="AQ12" s="616"/>
      <c r="AR12" s="29"/>
      <c r="AS12" s="29"/>
      <c r="AT12" s="29"/>
      <c r="AU12" s="29"/>
    </row>
    <row r="13" spans="1:55" s="4" customFormat="1" ht="11.25" customHeight="1">
      <c r="A13" s="16" t="s">
        <v>107</v>
      </c>
      <c r="B13" s="617" t="s">
        <v>108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9"/>
      <c r="AD13" s="582">
        <v>60</v>
      </c>
      <c r="AE13" s="583"/>
      <c r="AF13" s="584"/>
      <c r="AG13" s="582">
        <v>20</v>
      </c>
      <c r="AH13" s="583"/>
      <c r="AI13" s="584"/>
      <c r="AJ13" s="582">
        <v>40</v>
      </c>
      <c r="AK13" s="584"/>
      <c r="AL13" s="582">
        <v>20</v>
      </c>
      <c r="AM13" s="584"/>
      <c r="AN13" s="582">
        <v>20</v>
      </c>
      <c r="AO13" s="584"/>
      <c r="AP13" s="620"/>
      <c r="AQ13" s="621"/>
      <c r="AR13" s="6">
        <v>40</v>
      </c>
      <c r="AS13" s="6"/>
      <c r="AT13" s="6"/>
      <c r="AU13" s="6"/>
    </row>
    <row r="14" spans="1:55" s="4" customFormat="1" ht="11.25" customHeight="1">
      <c r="A14" s="15" t="s">
        <v>109</v>
      </c>
      <c r="B14" s="617" t="s">
        <v>110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9"/>
      <c r="AD14" s="582">
        <v>90</v>
      </c>
      <c r="AE14" s="583"/>
      <c r="AF14" s="584"/>
      <c r="AG14" s="582">
        <v>30</v>
      </c>
      <c r="AH14" s="583"/>
      <c r="AI14" s="584"/>
      <c r="AJ14" s="582">
        <v>60</v>
      </c>
      <c r="AK14" s="584"/>
      <c r="AL14" s="582">
        <v>30</v>
      </c>
      <c r="AM14" s="584"/>
      <c r="AN14" s="582">
        <v>30</v>
      </c>
      <c r="AO14" s="584"/>
      <c r="AP14" s="620"/>
      <c r="AQ14" s="621"/>
      <c r="AR14" s="6">
        <v>60</v>
      </c>
      <c r="AS14" s="6"/>
      <c r="AT14" s="6"/>
      <c r="AU14" s="6"/>
    </row>
    <row r="15" spans="1:55" s="4" customFormat="1" ht="11.25" customHeight="1">
      <c r="A15" s="16" t="s">
        <v>111</v>
      </c>
      <c r="B15" s="617" t="s">
        <v>112</v>
      </c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9"/>
      <c r="AD15" s="582">
        <v>48</v>
      </c>
      <c r="AE15" s="583"/>
      <c r="AF15" s="584"/>
      <c r="AG15" s="582">
        <v>16</v>
      </c>
      <c r="AH15" s="583"/>
      <c r="AI15" s="584"/>
      <c r="AJ15" s="582">
        <v>32</v>
      </c>
      <c r="AK15" s="584"/>
      <c r="AL15" s="582">
        <v>32</v>
      </c>
      <c r="AM15" s="584"/>
      <c r="AN15" s="582"/>
      <c r="AO15" s="584"/>
      <c r="AP15" s="620"/>
      <c r="AQ15" s="621"/>
      <c r="AR15" s="6">
        <v>32</v>
      </c>
      <c r="AS15" s="6"/>
      <c r="AT15" s="6"/>
      <c r="AU15" s="6"/>
    </row>
    <row r="16" spans="1:55" s="4" customFormat="1" ht="11.25" customHeight="1">
      <c r="A16" s="23" t="s">
        <v>113</v>
      </c>
      <c r="B16" s="630" t="s">
        <v>114</v>
      </c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2"/>
      <c r="AD16" s="625">
        <v>1656</v>
      </c>
      <c r="AE16" s="626"/>
      <c r="AF16" s="627"/>
      <c r="AG16" s="625">
        <v>552</v>
      </c>
      <c r="AH16" s="626"/>
      <c r="AI16" s="627"/>
      <c r="AJ16" s="625">
        <v>1104</v>
      </c>
      <c r="AK16" s="627"/>
      <c r="AL16" s="625">
        <f>AL17+AL26</f>
        <v>458</v>
      </c>
      <c r="AM16" s="627"/>
      <c r="AN16" s="625">
        <f>AN17+AN26</f>
        <v>606</v>
      </c>
      <c r="AO16" s="627"/>
      <c r="AP16" s="633"/>
      <c r="AQ16" s="634"/>
      <c r="AR16" s="28"/>
      <c r="AS16" s="28"/>
      <c r="AT16" s="28"/>
      <c r="AU16" s="28"/>
    </row>
    <row r="17" spans="1:47" s="4" customFormat="1" ht="11.25" customHeight="1">
      <c r="A17" s="19" t="s">
        <v>115</v>
      </c>
      <c r="B17" s="637" t="s">
        <v>116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9"/>
      <c r="AD17" s="640">
        <v>918</v>
      </c>
      <c r="AE17" s="641"/>
      <c r="AF17" s="642"/>
      <c r="AG17" s="640">
        <v>306</v>
      </c>
      <c r="AH17" s="641"/>
      <c r="AI17" s="642"/>
      <c r="AJ17" s="640">
        <f>AJ18+AJ19+AJ20+AJ21+AJ22+AJ23+AJ24+AJ25</f>
        <v>612</v>
      </c>
      <c r="AK17" s="642"/>
      <c r="AL17" s="640">
        <f>SUM(AL18:AM25)</f>
        <v>302</v>
      </c>
      <c r="AM17" s="642"/>
      <c r="AN17" s="640">
        <f>SUM(AN18:AO25)</f>
        <v>310</v>
      </c>
      <c r="AO17" s="642"/>
      <c r="AP17" s="635"/>
      <c r="AQ17" s="636"/>
      <c r="AR17" s="30"/>
      <c r="AS17" s="30"/>
      <c r="AT17" s="30"/>
      <c r="AU17" s="30"/>
    </row>
    <row r="18" spans="1:47" s="4" customFormat="1" ht="10.5">
      <c r="A18" s="16" t="s">
        <v>117</v>
      </c>
      <c r="B18" s="617" t="s">
        <v>118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9"/>
      <c r="AD18" s="582">
        <v>90</v>
      </c>
      <c r="AE18" s="583"/>
      <c r="AF18" s="584"/>
      <c r="AG18" s="582">
        <v>30</v>
      </c>
      <c r="AH18" s="583"/>
      <c r="AI18" s="584"/>
      <c r="AJ18" s="582">
        <v>60</v>
      </c>
      <c r="AK18" s="584"/>
      <c r="AL18" s="582">
        <f>AJ18-AN18</f>
        <v>46</v>
      </c>
      <c r="AM18" s="584"/>
      <c r="AN18" s="582">
        <v>14</v>
      </c>
      <c r="AO18" s="584"/>
      <c r="AP18" s="620"/>
      <c r="AQ18" s="621"/>
      <c r="AR18" s="6">
        <v>60</v>
      </c>
      <c r="AS18" s="6"/>
      <c r="AT18" s="6"/>
      <c r="AU18" s="6"/>
    </row>
    <row r="19" spans="1:47" s="4" customFormat="1">
      <c r="A19" s="15" t="s">
        <v>119</v>
      </c>
      <c r="B19" s="617" t="s">
        <v>179</v>
      </c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9"/>
      <c r="AD19" s="582">
        <v>117</v>
      </c>
      <c r="AE19" s="583"/>
      <c r="AF19" s="584"/>
      <c r="AG19" s="582">
        <v>39</v>
      </c>
      <c r="AH19" s="583"/>
      <c r="AI19" s="584"/>
      <c r="AJ19" s="582">
        <v>78</v>
      </c>
      <c r="AK19" s="584"/>
      <c r="AL19" s="582">
        <v>40</v>
      </c>
      <c r="AM19" s="584"/>
      <c r="AN19" s="582">
        <v>38</v>
      </c>
      <c r="AO19" s="584"/>
      <c r="AP19" s="582"/>
      <c r="AQ19" s="584"/>
      <c r="AR19" s="6"/>
      <c r="AS19" s="6">
        <v>78</v>
      </c>
      <c r="AT19" s="6"/>
      <c r="AU19" s="6"/>
    </row>
    <row r="20" spans="1:47" s="4" customFormat="1">
      <c r="A20" s="16" t="s">
        <v>120</v>
      </c>
      <c r="B20" s="617" t="s">
        <v>121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9"/>
      <c r="AD20" s="582">
        <v>90</v>
      </c>
      <c r="AE20" s="583"/>
      <c r="AF20" s="584"/>
      <c r="AG20" s="582">
        <v>30</v>
      </c>
      <c r="AH20" s="583"/>
      <c r="AI20" s="584"/>
      <c r="AJ20" s="582">
        <v>60</v>
      </c>
      <c r="AK20" s="584"/>
      <c r="AL20" s="582">
        <v>20</v>
      </c>
      <c r="AM20" s="584"/>
      <c r="AN20" s="582">
        <v>40</v>
      </c>
      <c r="AO20" s="584"/>
      <c r="AP20" s="582"/>
      <c r="AQ20" s="584"/>
      <c r="AR20" s="6"/>
      <c r="AS20" s="6"/>
      <c r="AT20" s="6"/>
      <c r="AU20" s="6">
        <v>60</v>
      </c>
    </row>
    <row r="21" spans="1:47" s="4" customFormat="1">
      <c r="A21" s="15" t="s">
        <v>122</v>
      </c>
      <c r="B21" s="617" t="s">
        <v>123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9"/>
      <c r="AD21" s="582">
        <v>90</v>
      </c>
      <c r="AE21" s="583"/>
      <c r="AF21" s="584"/>
      <c r="AG21" s="582">
        <v>30</v>
      </c>
      <c r="AH21" s="583"/>
      <c r="AI21" s="584"/>
      <c r="AJ21" s="582">
        <v>60</v>
      </c>
      <c r="AK21" s="584"/>
      <c r="AL21" s="582">
        <v>30</v>
      </c>
      <c r="AM21" s="584"/>
      <c r="AN21" s="582">
        <v>30</v>
      </c>
      <c r="AO21" s="584"/>
      <c r="AP21" s="582"/>
      <c r="AQ21" s="584"/>
      <c r="AR21" s="6"/>
      <c r="AS21" s="6">
        <v>60</v>
      </c>
      <c r="AT21" s="6"/>
      <c r="AU21" s="6"/>
    </row>
    <row r="22" spans="1:47" s="4" customFormat="1">
      <c r="A22" s="16" t="s">
        <v>124</v>
      </c>
      <c r="B22" s="617" t="s">
        <v>125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9"/>
      <c r="AD22" s="582">
        <v>165</v>
      </c>
      <c r="AE22" s="583"/>
      <c r="AF22" s="584"/>
      <c r="AG22" s="582">
        <v>55</v>
      </c>
      <c r="AH22" s="583"/>
      <c r="AI22" s="584"/>
      <c r="AJ22" s="582">
        <v>110</v>
      </c>
      <c r="AK22" s="584"/>
      <c r="AL22" s="582"/>
      <c r="AM22" s="584"/>
      <c r="AN22" s="582">
        <v>110</v>
      </c>
      <c r="AO22" s="584"/>
      <c r="AP22" s="582"/>
      <c r="AQ22" s="584"/>
      <c r="AR22" s="6"/>
      <c r="AS22" s="6"/>
      <c r="AT22" s="6">
        <v>52</v>
      </c>
      <c r="AU22" s="6">
        <v>58</v>
      </c>
    </row>
    <row r="23" spans="1:47" s="4" customFormat="1">
      <c r="A23" s="15" t="s">
        <v>126</v>
      </c>
      <c r="B23" s="617" t="s">
        <v>127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9"/>
      <c r="AD23" s="582">
        <v>96</v>
      </c>
      <c r="AE23" s="583"/>
      <c r="AF23" s="584"/>
      <c r="AG23" s="582">
        <v>32</v>
      </c>
      <c r="AH23" s="583"/>
      <c r="AI23" s="584"/>
      <c r="AJ23" s="582">
        <v>64</v>
      </c>
      <c r="AK23" s="584"/>
      <c r="AL23" s="582">
        <v>34</v>
      </c>
      <c r="AM23" s="584"/>
      <c r="AN23" s="582">
        <v>30</v>
      </c>
      <c r="AO23" s="584"/>
      <c r="AP23" s="582"/>
      <c r="AQ23" s="584"/>
      <c r="AR23" s="6"/>
      <c r="AS23" s="6">
        <v>64</v>
      </c>
      <c r="AT23" s="6"/>
      <c r="AU23" s="6"/>
    </row>
    <row r="24" spans="1:47" s="4" customFormat="1">
      <c r="A24" s="16" t="s">
        <v>128</v>
      </c>
      <c r="B24" s="617" t="s">
        <v>129</v>
      </c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9"/>
      <c r="AD24" s="582">
        <v>168</v>
      </c>
      <c r="AE24" s="583"/>
      <c r="AF24" s="584"/>
      <c r="AG24" s="582">
        <v>56</v>
      </c>
      <c r="AH24" s="583"/>
      <c r="AI24" s="584"/>
      <c r="AJ24" s="582">
        <v>112</v>
      </c>
      <c r="AK24" s="584"/>
      <c r="AL24" s="582">
        <v>84</v>
      </c>
      <c r="AM24" s="584"/>
      <c r="AN24" s="582">
        <v>28</v>
      </c>
      <c r="AO24" s="584"/>
      <c r="AP24" s="582"/>
      <c r="AQ24" s="584"/>
      <c r="AR24" s="6"/>
      <c r="AS24" s="6"/>
      <c r="AT24" s="6"/>
      <c r="AU24" s="6">
        <v>112</v>
      </c>
    </row>
    <row r="25" spans="1:47" s="4" customFormat="1">
      <c r="A25" s="15" t="s">
        <v>130</v>
      </c>
      <c r="B25" s="617" t="s">
        <v>131</v>
      </c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9"/>
      <c r="AD25" s="582">
        <v>102</v>
      </c>
      <c r="AE25" s="583"/>
      <c r="AF25" s="584"/>
      <c r="AG25" s="582">
        <v>34</v>
      </c>
      <c r="AH25" s="583"/>
      <c r="AI25" s="584"/>
      <c r="AJ25" s="582">
        <v>68</v>
      </c>
      <c r="AK25" s="584"/>
      <c r="AL25" s="582">
        <v>48</v>
      </c>
      <c r="AM25" s="584"/>
      <c r="AN25" s="582">
        <v>20</v>
      </c>
      <c r="AO25" s="584"/>
      <c r="AP25" s="582"/>
      <c r="AQ25" s="584"/>
      <c r="AR25" s="6"/>
      <c r="AS25" s="6">
        <v>68</v>
      </c>
      <c r="AT25" s="6"/>
      <c r="AU25" s="6"/>
    </row>
    <row r="26" spans="1:47" s="4" customFormat="1">
      <c r="A26" s="48" t="s">
        <v>132</v>
      </c>
      <c r="B26" s="643" t="s">
        <v>180</v>
      </c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5"/>
      <c r="AD26" s="646">
        <v>738</v>
      </c>
      <c r="AE26" s="647"/>
      <c r="AF26" s="648"/>
      <c r="AG26" s="646">
        <v>234</v>
      </c>
      <c r="AH26" s="647"/>
      <c r="AI26" s="648"/>
      <c r="AJ26" s="646">
        <v>492</v>
      </c>
      <c r="AK26" s="648"/>
      <c r="AL26" s="646">
        <v>156</v>
      </c>
      <c r="AM26" s="648"/>
      <c r="AN26" s="646">
        <v>296</v>
      </c>
      <c r="AO26" s="648"/>
      <c r="AP26" s="646">
        <f>AP27</f>
        <v>40</v>
      </c>
      <c r="AQ26" s="648"/>
      <c r="AR26" s="36"/>
      <c r="AS26" s="36"/>
      <c r="AT26" s="36"/>
      <c r="AU26" s="36"/>
    </row>
    <row r="27" spans="1:47" s="4" customFormat="1">
      <c r="A27" s="46" t="s">
        <v>133</v>
      </c>
      <c r="B27" s="657" t="s">
        <v>134</v>
      </c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9"/>
      <c r="AD27" s="649">
        <v>322</v>
      </c>
      <c r="AE27" s="660"/>
      <c r="AF27" s="650"/>
      <c r="AG27" s="649">
        <v>102</v>
      </c>
      <c r="AH27" s="660"/>
      <c r="AI27" s="650"/>
      <c r="AJ27" s="649">
        <v>220</v>
      </c>
      <c r="AK27" s="650"/>
      <c r="AL27" s="649">
        <v>78</v>
      </c>
      <c r="AM27" s="650"/>
      <c r="AN27" s="649">
        <v>102</v>
      </c>
      <c r="AO27" s="650"/>
      <c r="AP27" s="649">
        <f>AP28+AP35+AP38</f>
        <v>40</v>
      </c>
      <c r="AQ27" s="650"/>
      <c r="AR27" s="47"/>
      <c r="AS27" s="47"/>
      <c r="AT27" s="47"/>
      <c r="AU27" s="47"/>
    </row>
    <row r="28" spans="1:47" s="4" customFormat="1">
      <c r="A28" s="20" t="s">
        <v>135</v>
      </c>
      <c r="B28" s="651" t="s">
        <v>136</v>
      </c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3"/>
      <c r="AD28" s="654">
        <v>240</v>
      </c>
      <c r="AE28" s="655"/>
      <c r="AF28" s="656"/>
      <c r="AG28" s="654">
        <v>76</v>
      </c>
      <c r="AH28" s="655"/>
      <c r="AI28" s="656"/>
      <c r="AJ28" s="654">
        <v>164</v>
      </c>
      <c r="AK28" s="656"/>
      <c r="AL28" s="654">
        <v>54</v>
      </c>
      <c r="AM28" s="656"/>
      <c r="AN28" s="654">
        <v>70</v>
      </c>
      <c r="AO28" s="656"/>
      <c r="AP28" s="654">
        <f>SUM(AP29:AQ32)</f>
        <v>40</v>
      </c>
      <c r="AQ28" s="656"/>
      <c r="AR28" s="27"/>
      <c r="AS28" s="27"/>
      <c r="AT28" s="27"/>
      <c r="AU28" s="27"/>
    </row>
    <row r="29" spans="1:47" s="4" customFormat="1">
      <c r="A29" s="37" t="s">
        <v>181</v>
      </c>
      <c r="B29" s="617" t="s">
        <v>159</v>
      </c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9"/>
      <c r="AD29" s="582">
        <v>66</v>
      </c>
      <c r="AE29" s="583"/>
      <c r="AF29" s="584"/>
      <c r="AG29" s="582">
        <v>24</v>
      </c>
      <c r="AH29" s="583"/>
      <c r="AI29" s="584"/>
      <c r="AJ29" s="582">
        <f>AD29-AG29</f>
        <v>42</v>
      </c>
      <c r="AK29" s="584"/>
      <c r="AL29" s="582">
        <v>20</v>
      </c>
      <c r="AM29" s="584"/>
      <c r="AN29" s="582">
        <v>22</v>
      </c>
      <c r="AO29" s="584"/>
      <c r="AP29" s="582"/>
      <c r="AQ29" s="584"/>
      <c r="AR29" s="6">
        <v>42</v>
      </c>
      <c r="AS29" s="6"/>
      <c r="AT29" s="6"/>
      <c r="AU29" s="6"/>
    </row>
    <row r="30" spans="1:47" s="4" customFormat="1">
      <c r="A30" s="37" t="s">
        <v>182</v>
      </c>
      <c r="B30" s="617" t="s">
        <v>160</v>
      </c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9"/>
      <c r="AD30" s="582">
        <v>66</v>
      </c>
      <c r="AE30" s="583"/>
      <c r="AF30" s="584"/>
      <c r="AG30" s="582">
        <v>26</v>
      </c>
      <c r="AH30" s="583"/>
      <c r="AI30" s="584"/>
      <c r="AJ30" s="582">
        <v>40</v>
      </c>
      <c r="AK30" s="584"/>
      <c r="AL30" s="582">
        <v>10</v>
      </c>
      <c r="AM30" s="584"/>
      <c r="AN30" s="582">
        <v>10</v>
      </c>
      <c r="AO30" s="584"/>
      <c r="AP30" s="582">
        <v>20</v>
      </c>
      <c r="AQ30" s="584"/>
      <c r="AR30" s="6"/>
      <c r="AS30" s="6">
        <f>AJ30</f>
        <v>40</v>
      </c>
      <c r="AT30" s="6"/>
      <c r="AU30" s="6"/>
    </row>
    <row r="31" spans="1:47" s="4" customFormat="1">
      <c r="A31" s="37" t="s">
        <v>183</v>
      </c>
      <c r="B31" s="617" t="s">
        <v>171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9"/>
      <c r="AD31" s="582">
        <v>74</v>
      </c>
      <c r="AE31" s="583"/>
      <c r="AF31" s="584"/>
      <c r="AG31" s="582">
        <v>24</v>
      </c>
      <c r="AH31" s="583"/>
      <c r="AI31" s="584"/>
      <c r="AJ31" s="582">
        <v>50</v>
      </c>
      <c r="AK31" s="584"/>
      <c r="AL31" s="582">
        <v>20</v>
      </c>
      <c r="AM31" s="584"/>
      <c r="AN31" s="582">
        <v>10</v>
      </c>
      <c r="AO31" s="584"/>
      <c r="AP31" s="582">
        <v>20</v>
      </c>
      <c r="AQ31" s="584"/>
      <c r="AR31" s="6"/>
      <c r="AS31" s="6"/>
      <c r="AT31" s="6">
        <f>AJ31</f>
        <v>50</v>
      </c>
      <c r="AU31" s="6"/>
    </row>
    <row r="32" spans="1:47" s="4" customFormat="1">
      <c r="A32" s="37" t="s">
        <v>184</v>
      </c>
      <c r="B32" s="617" t="s">
        <v>174</v>
      </c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9"/>
      <c r="AD32" s="582">
        <v>64</v>
      </c>
      <c r="AE32" s="583"/>
      <c r="AF32" s="584"/>
      <c r="AG32" s="582">
        <v>16</v>
      </c>
      <c r="AH32" s="583"/>
      <c r="AI32" s="584"/>
      <c r="AJ32" s="582">
        <f>AD32-AG32</f>
        <v>48</v>
      </c>
      <c r="AK32" s="584"/>
      <c r="AL32" s="582">
        <v>18</v>
      </c>
      <c r="AM32" s="584"/>
      <c r="AN32" s="582">
        <v>30</v>
      </c>
      <c r="AO32" s="584"/>
      <c r="AP32" s="582"/>
      <c r="AQ32" s="584"/>
      <c r="AR32" s="6"/>
      <c r="AS32" s="6"/>
      <c r="AT32" s="6">
        <f>AJ32</f>
        <v>48</v>
      </c>
      <c r="AU32" s="6"/>
    </row>
    <row r="33" spans="1:47" s="4" customFormat="1">
      <c r="A33" s="37" t="s">
        <v>204</v>
      </c>
      <c r="B33" s="661" t="s">
        <v>165</v>
      </c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3"/>
      <c r="AD33" s="582">
        <v>10</v>
      </c>
      <c r="AE33" s="583"/>
      <c r="AF33" s="584"/>
      <c r="AG33" s="582">
        <v>2</v>
      </c>
      <c r="AH33" s="583"/>
      <c r="AI33" s="584"/>
      <c r="AJ33" s="582">
        <v>8</v>
      </c>
      <c r="AK33" s="584"/>
      <c r="AL33" s="582"/>
      <c r="AM33" s="584"/>
      <c r="AN33" s="582">
        <v>8</v>
      </c>
      <c r="AO33" s="584"/>
      <c r="AP33" s="582"/>
      <c r="AQ33" s="584"/>
      <c r="AR33" s="6">
        <f>AJ33</f>
        <v>8</v>
      </c>
      <c r="AS33" s="138"/>
      <c r="AT33" s="6"/>
      <c r="AU33" s="6"/>
    </row>
    <row r="34" spans="1:47" s="4" customFormat="1">
      <c r="A34" s="37" t="s">
        <v>205</v>
      </c>
      <c r="B34" s="661" t="s">
        <v>166</v>
      </c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3"/>
      <c r="AD34" s="582">
        <f>AG34+AJ34</f>
        <v>30</v>
      </c>
      <c r="AE34" s="583"/>
      <c r="AF34" s="584"/>
      <c r="AG34" s="582">
        <f>AJ34/2</f>
        <v>10</v>
      </c>
      <c r="AH34" s="583"/>
      <c r="AI34" s="584"/>
      <c r="AJ34" s="582">
        <v>20</v>
      </c>
      <c r="AK34" s="584"/>
      <c r="AL34" s="664">
        <v>20</v>
      </c>
      <c r="AM34" s="665"/>
      <c r="AN34" s="664"/>
      <c r="AO34" s="665"/>
      <c r="AP34" s="664"/>
      <c r="AQ34" s="665"/>
      <c r="AR34" s="26">
        <f>AJ34</f>
        <v>20</v>
      </c>
      <c r="AS34" s="25"/>
      <c r="AT34" s="25"/>
      <c r="AU34" s="25"/>
    </row>
    <row r="35" spans="1:47" s="4" customFormat="1">
      <c r="A35" s="20" t="s">
        <v>137</v>
      </c>
      <c r="B35" s="674" t="s">
        <v>138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6"/>
      <c r="AD35" s="666">
        <v>44</v>
      </c>
      <c r="AE35" s="677"/>
      <c r="AF35" s="667"/>
      <c r="AG35" s="666">
        <v>14</v>
      </c>
      <c r="AH35" s="677"/>
      <c r="AI35" s="667"/>
      <c r="AJ35" s="666">
        <v>30</v>
      </c>
      <c r="AK35" s="667"/>
      <c r="AL35" s="666">
        <v>8</v>
      </c>
      <c r="AM35" s="667"/>
      <c r="AN35" s="666">
        <v>22</v>
      </c>
      <c r="AO35" s="667"/>
      <c r="AP35" s="666">
        <f>AP36</f>
        <v>0</v>
      </c>
      <c r="AQ35" s="667"/>
      <c r="AR35" s="167"/>
      <c r="AS35" s="167"/>
      <c r="AT35" s="167"/>
      <c r="AU35" s="167"/>
    </row>
    <row r="36" spans="1:47" s="4" customFormat="1">
      <c r="A36" s="37" t="s">
        <v>185</v>
      </c>
      <c r="B36" s="668" t="s">
        <v>175</v>
      </c>
      <c r="C36" s="669"/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69"/>
      <c r="W36" s="669"/>
      <c r="X36" s="669"/>
      <c r="Y36" s="669"/>
      <c r="Z36" s="669"/>
      <c r="AA36" s="669"/>
      <c r="AB36" s="669"/>
      <c r="AC36" s="670"/>
      <c r="AD36" s="671">
        <v>20</v>
      </c>
      <c r="AE36" s="672"/>
      <c r="AF36" s="673"/>
      <c r="AG36" s="671">
        <v>6</v>
      </c>
      <c r="AH36" s="672"/>
      <c r="AI36" s="673"/>
      <c r="AJ36" s="671">
        <v>14</v>
      </c>
      <c r="AK36" s="673"/>
      <c r="AL36" s="671">
        <v>10</v>
      </c>
      <c r="AM36" s="673"/>
      <c r="AN36" s="671">
        <v>4</v>
      </c>
      <c r="AO36" s="673"/>
      <c r="AP36" s="671"/>
      <c r="AQ36" s="673"/>
      <c r="AR36" s="168"/>
      <c r="AS36" s="168"/>
      <c r="AT36" s="168">
        <v>14</v>
      </c>
      <c r="AU36" s="168"/>
    </row>
    <row r="37" spans="1:47" s="4" customFormat="1">
      <c r="A37" s="37" t="s">
        <v>186</v>
      </c>
      <c r="B37" s="678" t="s">
        <v>178</v>
      </c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80"/>
      <c r="AD37" s="671">
        <v>28</v>
      </c>
      <c r="AE37" s="672"/>
      <c r="AF37" s="673"/>
      <c r="AG37" s="671">
        <v>10</v>
      </c>
      <c r="AH37" s="672"/>
      <c r="AI37" s="673"/>
      <c r="AJ37" s="671">
        <v>18</v>
      </c>
      <c r="AK37" s="673"/>
      <c r="AL37" s="671"/>
      <c r="AM37" s="673"/>
      <c r="AN37" s="671">
        <v>18</v>
      </c>
      <c r="AO37" s="673"/>
      <c r="AP37" s="671"/>
      <c r="AQ37" s="673"/>
      <c r="AR37" s="168"/>
      <c r="AS37" s="168"/>
      <c r="AT37" s="168">
        <v>18</v>
      </c>
      <c r="AU37" s="168"/>
    </row>
    <row r="38" spans="1:47" s="4" customFormat="1">
      <c r="A38" s="20" t="s">
        <v>139</v>
      </c>
      <c r="B38" s="674" t="s">
        <v>140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5"/>
      <c r="W38" s="675"/>
      <c r="X38" s="675"/>
      <c r="Y38" s="675"/>
      <c r="Z38" s="675"/>
      <c r="AA38" s="675"/>
      <c r="AB38" s="675"/>
      <c r="AC38" s="676"/>
      <c r="AD38" s="666">
        <v>38</v>
      </c>
      <c r="AE38" s="677"/>
      <c r="AF38" s="667"/>
      <c r="AG38" s="666">
        <v>12</v>
      </c>
      <c r="AH38" s="677"/>
      <c r="AI38" s="667"/>
      <c r="AJ38" s="666">
        <v>26</v>
      </c>
      <c r="AK38" s="667"/>
      <c r="AL38" s="666">
        <v>16</v>
      </c>
      <c r="AM38" s="667"/>
      <c r="AN38" s="666">
        <v>10</v>
      </c>
      <c r="AO38" s="667"/>
      <c r="AP38" s="666">
        <f>SUM(AP39:AQ44)</f>
        <v>0</v>
      </c>
      <c r="AQ38" s="667"/>
      <c r="AR38" s="167"/>
      <c r="AS38" s="167"/>
      <c r="AT38" s="167"/>
      <c r="AU38" s="167"/>
    </row>
    <row r="39" spans="1:47" s="4" customFormat="1">
      <c r="A39" s="38" t="s">
        <v>187</v>
      </c>
      <c r="B39" s="668" t="s">
        <v>154</v>
      </c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669"/>
      <c r="T39" s="669"/>
      <c r="U39" s="669"/>
      <c r="V39" s="669"/>
      <c r="W39" s="669"/>
      <c r="X39" s="669"/>
      <c r="Y39" s="669"/>
      <c r="Z39" s="669"/>
      <c r="AA39" s="669"/>
      <c r="AB39" s="669"/>
      <c r="AC39" s="670"/>
      <c r="AD39" s="671">
        <v>14</v>
      </c>
      <c r="AE39" s="672"/>
      <c r="AF39" s="673"/>
      <c r="AG39" s="671">
        <v>4</v>
      </c>
      <c r="AH39" s="672"/>
      <c r="AI39" s="673"/>
      <c r="AJ39" s="671">
        <f t="shared" ref="AJ39:AJ44" si="0">AD39-AG39</f>
        <v>10</v>
      </c>
      <c r="AK39" s="673"/>
      <c r="AL39" s="671">
        <f>AJ39</f>
        <v>10</v>
      </c>
      <c r="AM39" s="673"/>
      <c r="AN39" s="671"/>
      <c r="AO39" s="673"/>
      <c r="AP39" s="671"/>
      <c r="AQ39" s="673"/>
      <c r="AR39" s="168"/>
      <c r="AS39" s="168"/>
      <c r="AT39" s="168">
        <v>10</v>
      </c>
      <c r="AU39" s="168"/>
    </row>
    <row r="40" spans="1:47" s="4" customFormat="1">
      <c r="A40" s="38" t="s">
        <v>188</v>
      </c>
      <c r="B40" s="668" t="s">
        <v>155</v>
      </c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70"/>
      <c r="AD40" s="671">
        <v>14</v>
      </c>
      <c r="AE40" s="672"/>
      <c r="AF40" s="673"/>
      <c r="AG40" s="671">
        <v>4</v>
      </c>
      <c r="AH40" s="672"/>
      <c r="AI40" s="673"/>
      <c r="AJ40" s="671">
        <f t="shared" si="0"/>
        <v>10</v>
      </c>
      <c r="AK40" s="673"/>
      <c r="AL40" s="671">
        <f>AJ40</f>
        <v>10</v>
      </c>
      <c r="AM40" s="673"/>
      <c r="AN40" s="671"/>
      <c r="AO40" s="673"/>
      <c r="AP40" s="671"/>
      <c r="AQ40" s="673"/>
      <c r="AR40" s="168">
        <v>10</v>
      </c>
      <c r="AS40" s="168"/>
      <c r="AT40" s="168"/>
      <c r="AU40" s="168"/>
    </row>
    <row r="41" spans="1:47" s="4" customFormat="1">
      <c r="A41" s="38" t="s">
        <v>189</v>
      </c>
      <c r="B41" s="668" t="s">
        <v>177</v>
      </c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  <c r="W41" s="669"/>
      <c r="X41" s="669"/>
      <c r="Y41" s="669"/>
      <c r="Z41" s="669"/>
      <c r="AA41" s="669"/>
      <c r="AB41" s="669"/>
      <c r="AC41" s="670"/>
      <c r="AD41" s="671">
        <v>12</v>
      </c>
      <c r="AE41" s="672"/>
      <c r="AF41" s="673"/>
      <c r="AG41" s="671">
        <v>4</v>
      </c>
      <c r="AH41" s="672"/>
      <c r="AI41" s="673"/>
      <c r="AJ41" s="671">
        <f t="shared" si="0"/>
        <v>8</v>
      </c>
      <c r="AK41" s="673"/>
      <c r="AL41" s="671">
        <v>0</v>
      </c>
      <c r="AM41" s="673"/>
      <c r="AN41" s="671">
        <v>8</v>
      </c>
      <c r="AO41" s="673"/>
      <c r="AP41" s="671"/>
      <c r="AQ41" s="673"/>
      <c r="AR41" s="168"/>
      <c r="AS41" s="168">
        <v>8</v>
      </c>
      <c r="AT41" s="168"/>
      <c r="AU41" s="168"/>
    </row>
    <row r="42" spans="1:47" s="4" customFormat="1">
      <c r="A42" s="37" t="s">
        <v>190</v>
      </c>
      <c r="B42" s="668" t="s">
        <v>164</v>
      </c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69"/>
      <c r="AC42" s="670"/>
      <c r="AD42" s="671">
        <v>10</v>
      </c>
      <c r="AE42" s="672"/>
      <c r="AF42" s="673"/>
      <c r="AG42" s="671">
        <v>4</v>
      </c>
      <c r="AH42" s="672"/>
      <c r="AI42" s="673"/>
      <c r="AJ42" s="671">
        <f t="shared" si="0"/>
        <v>6</v>
      </c>
      <c r="AK42" s="673"/>
      <c r="AL42" s="671">
        <f>AJ42</f>
        <v>6</v>
      </c>
      <c r="AM42" s="673"/>
      <c r="AN42" s="671"/>
      <c r="AO42" s="673"/>
      <c r="AP42" s="671"/>
      <c r="AQ42" s="673"/>
      <c r="AR42" s="168"/>
      <c r="AS42" s="168"/>
      <c r="AT42" s="168">
        <v>6</v>
      </c>
      <c r="AU42" s="168"/>
    </row>
    <row r="43" spans="1:47" s="4" customFormat="1">
      <c r="A43" s="37" t="s">
        <v>191</v>
      </c>
      <c r="B43" s="668" t="s">
        <v>169</v>
      </c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669"/>
      <c r="Z43" s="669"/>
      <c r="AA43" s="669"/>
      <c r="AB43" s="669"/>
      <c r="AC43" s="670"/>
      <c r="AD43" s="671">
        <v>12</v>
      </c>
      <c r="AE43" s="672"/>
      <c r="AF43" s="673"/>
      <c r="AG43" s="671">
        <v>4</v>
      </c>
      <c r="AH43" s="672"/>
      <c r="AI43" s="673"/>
      <c r="AJ43" s="671">
        <f t="shared" si="0"/>
        <v>8</v>
      </c>
      <c r="AK43" s="673"/>
      <c r="AL43" s="671">
        <v>0</v>
      </c>
      <c r="AM43" s="673"/>
      <c r="AN43" s="671">
        <v>8</v>
      </c>
      <c r="AO43" s="673"/>
      <c r="AP43" s="671"/>
      <c r="AQ43" s="673"/>
      <c r="AR43" s="168"/>
      <c r="AS43" s="168">
        <v>8</v>
      </c>
      <c r="AT43" s="168"/>
      <c r="AU43" s="168"/>
    </row>
    <row r="44" spans="1:47" s="4" customFormat="1">
      <c r="A44" s="37" t="s">
        <v>192</v>
      </c>
      <c r="B44" s="668" t="s">
        <v>163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70"/>
      <c r="AD44" s="671">
        <v>10</v>
      </c>
      <c r="AE44" s="672"/>
      <c r="AF44" s="673"/>
      <c r="AG44" s="671">
        <v>4</v>
      </c>
      <c r="AH44" s="672"/>
      <c r="AI44" s="673"/>
      <c r="AJ44" s="671">
        <f t="shared" si="0"/>
        <v>6</v>
      </c>
      <c r="AK44" s="673"/>
      <c r="AL44" s="671">
        <f>AJ44</f>
        <v>6</v>
      </c>
      <c r="AM44" s="673"/>
      <c r="AN44" s="671"/>
      <c r="AO44" s="673"/>
      <c r="AP44" s="671"/>
      <c r="AQ44" s="673"/>
      <c r="AR44" s="168">
        <v>6</v>
      </c>
      <c r="AS44" s="168"/>
      <c r="AT44" s="168"/>
      <c r="AU44" s="168"/>
    </row>
    <row r="45" spans="1:47" s="4" customFormat="1">
      <c r="A45" s="687" t="s">
        <v>141</v>
      </c>
      <c r="B45" s="689" t="s">
        <v>142</v>
      </c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0"/>
      <c r="Y45" s="690"/>
      <c r="Z45" s="690"/>
      <c r="AA45" s="690"/>
      <c r="AB45" s="690"/>
      <c r="AC45" s="691"/>
      <c r="AD45" s="681">
        <v>314</v>
      </c>
      <c r="AE45" s="692"/>
      <c r="AF45" s="682"/>
      <c r="AG45" s="681">
        <v>98</v>
      </c>
      <c r="AH45" s="692"/>
      <c r="AI45" s="682"/>
      <c r="AJ45" s="681">
        <v>204</v>
      </c>
      <c r="AK45" s="682"/>
      <c r="AL45" s="681">
        <v>78</v>
      </c>
      <c r="AM45" s="682"/>
      <c r="AN45" s="681">
        <v>126</v>
      </c>
      <c r="AO45" s="682"/>
      <c r="AP45" s="681">
        <f>AP47+AP50+AP52+AP55</f>
        <v>0</v>
      </c>
      <c r="AQ45" s="682"/>
      <c r="AR45" s="685"/>
      <c r="AS45" s="685"/>
      <c r="AT45" s="685"/>
      <c r="AU45" s="685"/>
    </row>
    <row r="46" spans="1:47" s="4" customFormat="1">
      <c r="A46" s="688"/>
      <c r="B46" s="694" t="s">
        <v>143</v>
      </c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6"/>
      <c r="AD46" s="683"/>
      <c r="AE46" s="693"/>
      <c r="AF46" s="684"/>
      <c r="AG46" s="683"/>
      <c r="AH46" s="693"/>
      <c r="AI46" s="684"/>
      <c r="AJ46" s="683"/>
      <c r="AK46" s="684"/>
      <c r="AL46" s="683"/>
      <c r="AM46" s="684"/>
      <c r="AN46" s="683"/>
      <c r="AO46" s="684"/>
      <c r="AP46" s="683"/>
      <c r="AQ46" s="684"/>
      <c r="AR46" s="686"/>
      <c r="AS46" s="686"/>
      <c r="AT46" s="686"/>
      <c r="AU46" s="686"/>
    </row>
    <row r="47" spans="1:47" s="4" customFormat="1">
      <c r="A47" s="20" t="s">
        <v>144</v>
      </c>
      <c r="B47" s="651" t="s">
        <v>145</v>
      </c>
      <c r="C47" s="652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  <c r="AC47" s="653"/>
      <c r="AD47" s="654">
        <v>68</v>
      </c>
      <c r="AE47" s="655"/>
      <c r="AF47" s="656"/>
      <c r="AG47" s="654">
        <v>18</v>
      </c>
      <c r="AH47" s="655"/>
      <c r="AI47" s="656"/>
      <c r="AJ47" s="654">
        <v>38</v>
      </c>
      <c r="AK47" s="656"/>
      <c r="AL47" s="654">
        <v>20</v>
      </c>
      <c r="AM47" s="656"/>
      <c r="AN47" s="654">
        <v>18</v>
      </c>
      <c r="AO47" s="656"/>
      <c r="AP47" s="654">
        <v>0</v>
      </c>
      <c r="AQ47" s="656"/>
      <c r="AR47" s="27"/>
      <c r="AS47" s="27"/>
      <c r="AT47" s="27"/>
      <c r="AU47" s="27"/>
    </row>
    <row r="48" spans="1:47" s="4" customFormat="1">
      <c r="A48" s="37" t="s">
        <v>193</v>
      </c>
      <c r="B48" s="617" t="s">
        <v>167</v>
      </c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9"/>
      <c r="AD48" s="582">
        <f>AG48+AJ48</f>
        <v>30</v>
      </c>
      <c r="AE48" s="583"/>
      <c r="AF48" s="584"/>
      <c r="AG48" s="582">
        <v>10</v>
      </c>
      <c r="AH48" s="583"/>
      <c r="AI48" s="584"/>
      <c r="AJ48" s="582">
        <v>20</v>
      </c>
      <c r="AK48" s="584"/>
      <c r="AL48" s="582"/>
      <c r="AM48" s="584"/>
      <c r="AN48" s="582">
        <v>20</v>
      </c>
      <c r="AO48" s="584"/>
      <c r="AP48" s="582"/>
      <c r="AQ48" s="584"/>
      <c r="AR48" s="6"/>
      <c r="AS48" s="6">
        <v>20</v>
      </c>
      <c r="AT48" s="6"/>
      <c r="AU48" s="6"/>
    </row>
    <row r="49" spans="1:47" s="4" customFormat="1">
      <c r="A49" s="37" t="s">
        <v>194</v>
      </c>
      <c r="B49" s="617" t="s">
        <v>172</v>
      </c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9"/>
      <c r="AD49" s="582">
        <v>42</v>
      </c>
      <c r="AE49" s="583"/>
      <c r="AF49" s="584"/>
      <c r="AG49" s="582">
        <v>14</v>
      </c>
      <c r="AH49" s="583"/>
      <c r="AI49" s="584"/>
      <c r="AJ49" s="582">
        <f>AD49-AG49</f>
        <v>28</v>
      </c>
      <c r="AK49" s="584"/>
      <c r="AL49" s="582">
        <v>8</v>
      </c>
      <c r="AM49" s="584"/>
      <c r="AN49" s="582">
        <v>20</v>
      </c>
      <c r="AO49" s="584"/>
      <c r="AP49" s="582"/>
      <c r="AQ49" s="584"/>
      <c r="AR49" s="6"/>
      <c r="AS49" s="6">
        <v>28</v>
      </c>
      <c r="AT49" s="6"/>
      <c r="AU49" s="6"/>
    </row>
    <row r="50" spans="1:47" s="4" customFormat="1">
      <c r="A50" s="20" t="s">
        <v>146</v>
      </c>
      <c r="B50" s="651" t="s">
        <v>147</v>
      </c>
      <c r="C50" s="652"/>
      <c r="D50" s="652"/>
      <c r="E50" s="652"/>
      <c r="F50" s="652"/>
      <c r="G50" s="652"/>
      <c r="H50" s="652"/>
      <c r="I50" s="652"/>
      <c r="J50" s="652"/>
      <c r="K50" s="652"/>
      <c r="L50" s="652"/>
      <c r="M50" s="652"/>
      <c r="N50" s="652"/>
      <c r="O50" s="652"/>
      <c r="P50" s="652"/>
      <c r="Q50" s="652"/>
      <c r="R50" s="652"/>
      <c r="S50" s="652"/>
      <c r="T50" s="652"/>
      <c r="U50" s="652"/>
      <c r="V50" s="652"/>
      <c r="W50" s="652"/>
      <c r="X50" s="652"/>
      <c r="Y50" s="652"/>
      <c r="Z50" s="652"/>
      <c r="AA50" s="652"/>
      <c r="AB50" s="652"/>
      <c r="AC50" s="653"/>
      <c r="AD50" s="654">
        <v>102</v>
      </c>
      <c r="AE50" s="655"/>
      <c r="AF50" s="656"/>
      <c r="AG50" s="654">
        <v>32</v>
      </c>
      <c r="AH50" s="655"/>
      <c r="AI50" s="656"/>
      <c r="AJ50" s="654">
        <v>70</v>
      </c>
      <c r="AK50" s="656"/>
      <c r="AL50" s="654">
        <v>10</v>
      </c>
      <c r="AM50" s="656"/>
      <c r="AN50" s="654">
        <v>60</v>
      </c>
      <c r="AO50" s="656"/>
      <c r="AP50" s="654">
        <f>SUM(AP51)</f>
        <v>0</v>
      </c>
      <c r="AQ50" s="656"/>
      <c r="AR50" s="27"/>
      <c r="AS50" s="27"/>
      <c r="AT50" s="27"/>
      <c r="AU50" s="27"/>
    </row>
    <row r="51" spans="1:47" s="4" customFormat="1">
      <c r="A51" s="37" t="s">
        <v>195</v>
      </c>
      <c r="B51" s="617" t="s">
        <v>156</v>
      </c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9"/>
      <c r="AD51" s="582">
        <v>126</v>
      </c>
      <c r="AE51" s="583"/>
      <c r="AF51" s="584"/>
      <c r="AG51" s="582">
        <v>42</v>
      </c>
      <c r="AH51" s="583"/>
      <c r="AI51" s="584"/>
      <c r="AJ51" s="582">
        <v>84</v>
      </c>
      <c r="AK51" s="584"/>
      <c r="AL51" s="582">
        <v>64</v>
      </c>
      <c r="AM51" s="584"/>
      <c r="AN51" s="582">
        <v>20</v>
      </c>
      <c r="AO51" s="584"/>
      <c r="AP51" s="582"/>
      <c r="AQ51" s="584"/>
      <c r="AR51" s="6"/>
      <c r="AS51" s="6"/>
      <c r="AT51" s="6">
        <v>84</v>
      </c>
      <c r="AU51" s="6"/>
    </row>
    <row r="52" spans="1:47" s="4" customFormat="1">
      <c r="A52" s="20" t="s">
        <v>148</v>
      </c>
      <c r="B52" s="697" t="s">
        <v>149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8"/>
      <c r="V52" s="698"/>
      <c r="W52" s="698"/>
      <c r="X52" s="698"/>
      <c r="Y52" s="698"/>
      <c r="Z52" s="698"/>
      <c r="AA52" s="698"/>
      <c r="AB52" s="698"/>
      <c r="AC52" s="699"/>
      <c r="AD52" s="654">
        <v>102</v>
      </c>
      <c r="AE52" s="655"/>
      <c r="AF52" s="656"/>
      <c r="AG52" s="654">
        <v>34</v>
      </c>
      <c r="AH52" s="655"/>
      <c r="AI52" s="656"/>
      <c r="AJ52" s="654">
        <v>68</v>
      </c>
      <c r="AK52" s="656"/>
      <c r="AL52" s="654">
        <v>28</v>
      </c>
      <c r="AM52" s="656"/>
      <c r="AN52" s="654">
        <v>40</v>
      </c>
      <c r="AO52" s="656"/>
      <c r="AP52" s="654">
        <f>SUM(AP53:AQ54)</f>
        <v>0</v>
      </c>
      <c r="AQ52" s="656"/>
      <c r="AR52" s="27"/>
      <c r="AS52" s="27"/>
      <c r="AT52" s="27"/>
      <c r="AU52" s="27"/>
    </row>
    <row r="53" spans="1:47" s="4" customFormat="1">
      <c r="A53" s="37" t="s">
        <v>196</v>
      </c>
      <c r="B53" s="617" t="s">
        <v>162</v>
      </c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9"/>
      <c r="AD53" s="582">
        <v>58</v>
      </c>
      <c r="AE53" s="583"/>
      <c r="AF53" s="584"/>
      <c r="AG53" s="582">
        <v>20</v>
      </c>
      <c r="AH53" s="583"/>
      <c r="AI53" s="584"/>
      <c r="AJ53" s="582">
        <v>38</v>
      </c>
      <c r="AK53" s="584"/>
      <c r="AL53" s="582">
        <v>18</v>
      </c>
      <c r="AM53" s="584"/>
      <c r="AN53" s="582">
        <f>AJ53-AL53</f>
        <v>20</v>
      </c>
      <c r="AO53" s="584"/>
      <c r="AP53" s="582"/>
      <c r="AQ53" s="584"/>
      <c r="AR53" s="6"/>
      <c r="AS53" s="6"/>
      <c r="AT53" s="6">
        <v>38</v>
      </c>
      <c r="AU53" s="6"/>
    </row>
    <row r="54" spans="1:47" s="4" customFormat="1">
      <c r="A54" s="37" t="s">
        <v>197</v>
      </c>
      <c r="B54" s="617" t="s">
        <v>168</v>
      </c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9"/>
      <c r="AD54" s="582">
        <v>44</v>
      </c>
      <c r="AE54" s="583"/>
      <c r="AF54" s="584"/>
      <c r="AG54" s="582">
        <v>14</v>
      </c>
      <c r="AH54" s="583"/>
      <c r="AI54" s="584"/>
      <c r="AJ54" s="664">
        <v>30</v>
      </c>
      <c r="AK54" s="665"/>
      <c r="AL54" s="582"/>
      <c r="AM54" s="584"/>
      <c r="AN54" s="582">
        <v>30</v>
      </c>
      <c r="AO54" s="584"/>
      <c r="AP54" s="582"/>
      <c r="AQ54" s="584"/>
      <c r="AR54" s="6"/>
      <c r="AS54" s="6">
        <v>30</v>
      </c>
      <c r="AT54" s="6"/>
      <c r="AU54" s="6"/>
    </row>
    <row r="55" spans="1:47">
      <c r="A55" s="20" t="s">
        <v>150</v>
      </c>
      <c r="B55" s="651" t="s">
        <v>151</v>
      </c>
      <c r="C55" s="652"/>
      <c r="D55" s="652"/>
      <c r="E55" s="652"/>
      <c r="F55" s="652"/>
      <c r="G55" s="652"/>
      <c r="H55" s="652"/>
      <c r="I55" s="652"/>
      <c r="J55" s="652"/>
      <c r="K55" s="652"/>
      <c r="L55" s="652"/>
      <c r="M55" s="652"/>
      <c r="N55" s="652"/>
      <c r="O55" s="652"/>
      <c r="P55" s="652"/>
      <c r="Q55" s="652"/>
      <c r="R55" s="652"/>
      <c r="S55" s="652"/>
      <c r="T55" s="652"/>
      <c r="U55" s="652"/>
      <c r="V55" s="652"/>
      <c r="W55" s="652"/>
      <c r="X55" s="652"/>
      <c r="Y55" s="652"/>
      <c r="Z55" s="652"/>
      <c r="AA55" s="652"/>
      <c r="AB55" s="652"/>
      <c r="AC55" s="653"/>
      <c r="AD55" s="654">
        <v>42</v>
      </c>
      <c r="AE55" s="655"/>
      <c r="AF55" s="656"/>
      <c r="AG55" s="654">
        <v>14</v>
      </c>
      <c r="AH55" s="655"/>
      <c r="AI55" s="656"/>
      <c r="AJ55" s="654">
        <v>28</v>
      </c>
      <c r="AK55" s="656"/>
      <c r="AL55" s="654">
        <v>20</v>
      </c>
      <c r="AM55" s="656"/>
      <c r="AN55" s="654">
        <v>8</v>
      </c>
      <c r="AO55" s="656"/>
      <c r="AP55" s="654">
        <v>0</v>
      </c>
      <c r="AQ55" s="656"/>
      <c r="AR55" s="27"/>
      <c r="AS55" s="27"/>
      <c r="AT55" s="27"/>
      <c r="AU55" s="27"/>
    </row>
    <row r="56" spans="1:47">
      <c r="A56" s="37" t="s">
        <v>198</v>
      </c>
      <c r="B56" s="617" t="s">
        <v>157</v>
      </c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9"/>
      <c r="AD56" s="582">
        <v>24</v>
      </c>
      <c r="AE56" s="583"/>
      <c r="AF56" s="584"/>
      <c r="AG56" s="582">
        <v>8</v>
      </c>
      <c r="AH56" s="583"/>
      <c r="AI56" s="584"/>
      <c r="AJ56" s="582">
        <v>16</v>
      </c>
      <c r="AK56" s="584"/>
      <c r="AL56" s="582">
        <v>8</v>
      </c>
      <c r="AM56" s="584"/>
      <c r="AN56" s="582">
        <v>8</v>
      </c>
      <c r="AO56" s="584"/>
      <c r="AP56" s="582"/>
      <c r="AQ56" s="584"/>
      <c r="AR56" s="6"/>
      <c r="AS56" s="6"/>
      <c r="AT56" s="6"/>
      <c r="AU56" s="6">
        <v>16</v>
      </c>
    </row>
    <row r="57" spans="1:47">
      <c r="A57" s="37" t="s">
        <v>199</v>
      </c>
      <c r="B57" s="661" t="s">
        <v>158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662"/>
      <c r="AC57" s="663"/>
      <c r="AD57" s="582">
        <v>24</v>
      </c>
      <c r="AE57" s="583"/>
      <c r="AF57" s="584"/>
      <c r="AG57" s="582">
        <v>8</v>
      </c>
      <c r="AH57" s="583"/>
      <c r="AI57" s="584"/>
      <c r="AJ57" s="582">
        <v>16</v>
      </c>
      <c r="AK57" s="584"/>
      <c r="AL57" s="582">
        <v>16</v>
      </c>
      <c r="AM57" s="584"/>
      <c r="AN57" s="582">
        <f>AJ57-AL57</f>
        <v>0</v>
      </c>
      <c r="AO57" s="584"/>
      <c r="AP57" s="582"/>
      <c r="AQ57" s="584"/>
      <c r="AR57" s="6">
        <v>16</v>
      </c>
      <c r="AS57" s="6"/>
      <c r="AT57" s="6"/>
      <c r="AU57" s="6"/>
    </row>
    <row r="58" spans="1:47">
      <c r="A58" s="49" t="s">
        <v>152</v>
      </c>
      <c r="B58" s="700" t="s">
        <v>153</v>
      </c>
      <c r="C58" s="701"/>
      <c r="D58" s="701"/>
      <c r="E58" s="701"/>
      <c r="F58" s="701"/>
      <c r="G58" s="701"/>
      <c r="H58" s="701"/>
      <c r="I58" s="701"/>
      <c r="J58" s="701"/>
      <c r="K58" s="701"/>
      <c r="L58" s="701"/>
      <c r="M58" s="701"/>
      <c r="N58" s="701"/>
      <c r="O58" s="701"/>
      <c r="P58" s="701"/>
      <c r="Q58" s="701"/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2"/>
      <c r="AD58" s="649">
        <v>102</v>
      </c>
      <c r="AE58" s="660"/>
      <c r="AF58" s="650"/>
      <c r="AG58" s="649">
        <v>34</v>
      </c>
      <c r="AH58" s="660"/>
      <c r="AI58" s="650"/>
      <c r="AJ58" s="649">
        <v>68</v>
      </c>
      <c r="AK58" s="650"/>
      <c r="AL58" s="649">
        <v>0</v>
      </c>
      <c r="AM58" s="650"/>
      <c r="AN58" s="649">
        <v>68</v>
      </c>
      <c r="AO58" s="650"/>
      <c r="AP58" s="649">
        <v>0</v>
      </c>
      <c r="AQ58" s="650"/>
      <c r="AR58" s="47"/>
      <c r="AS58" s="47"/>
      <c r="AT58" s="47"/>
      <c r="AU58" s="47"/>
    </row>
    <row r="59" spans="1:47">
      <c r="A59" s="16"/>
      <c r="B59" s="661" t="s">
        <v>161</v>
      </c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3"/>
      <c r="AD59" s="582">
        <f>AG59+AJ59</f>
        <v>105</v>
      </c>
      <c r="AE59" s="583"/>
      <c r="AF59" s="584"/>
      <c r="AG59" s="582">
        <f>AJ59/2</f>
        <v>35</v>
      </c>
      <c r="AH59" s="583"/>
      <c r="AI59" s="584"/>
      <c r="AJ59" s="582">
        <v>70</v>
      </c>
      <c r="AK59" s="584"/>
      <c r="AL59" s="582"/>
      <c r="AM59" s="584"/>
      <c r="AN59" s="582">
        <v>70</v>
      </c>
      <c r="AO59" s="584"/>
      <c r="AP59" s="582"/>
      <c r="AQ59" s="584"/>
      <c r="AR59" s="6"/>
      <c r="AS59" s="6"/>
      <c r="AT59" s="6">
        <v>30</v>
      </c>
      <c r="AU59" s="6">
        <v>40</v>
      </c>
    </row>
    <row r="60" spans="1:47">
      <c r="A60" s="44"/>
      <c r="B60" s="630" t="s">
        <v>201</v>
      </c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2"/>
      <c r="AD60" s="625">
        <v>1026</v>
      </c>
      <c r="AE60" s="626"/>
      <c r="AF60" s="627"/>
      <c r="AG60" s="625">
        <v>342</v>
      </c>
      <c r="AH60" s="626"/>
      <c r="AI60" s="627"/>
      <c r="AJ60" s="625">
        <v>684</v>
      </c>
      <c r="AK60" s="627"/>
      <c r="AL60" s="625">
        <v>304</v>
      </c>
      <c r="AM60" s="627"/>
      <c r="AN60" s="625">
        <v>360</v>
      </c>
      <c r="AO60" s="627"/>
      <c r="AP60" s="625">
        <v>20</v>
      </c>
      <c r="AQ60" s="627"/>
      <c r="AR60" s="28"/>
      <c r="AS60" s="28"/>
      <c r="AT60" s="28"/>
      <c r="AU60" s="28"/>
    </row>
    <row r="61" spans="1:47">
      <c r="A61" s="16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2"/>
      <c r="AD61" s="703"/>
      <c r="AE61" s="704"/>
      <c r="AF61" s="705"/>
      <c r="AG61" s="703"/>
      <c r="AH61" s="704"/>
      <c r="AI61" s="705"/>
      <c r="AJ61" s="703"/>
      <c r="AK61" s="705"/>
      <c r="AL61" s="703"/>
      <c r="AM61" s="705"/>
      <c r="AN61" s="703"/>
      <c r="AO61" s="705"/>
      <c r="AP61" s="141"/>
      <c r="AQ61" s="142"/>
      <c r="AR61" s="43"/>
      <c r="AS61" s="43"/>
      <c r="AT61" s="43"/>
      <c r="AU61" s="43"/>
    </row>
    <row r="62" spans="1:47">
      <c r="A62" s="20" t="s">
        <v>135</v>
      </c>
      <c r="B62" s="651" t="s">
        <v>136</v>
      </c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3"/>
      <c r="AD62" s="654">
        <v>388</v>
      </c>
      <c r="AE62" s="655"/>
      <c r="AF62" s="656"/>
      <c r="AG62" s="654">
        <v>128</v>
      </c>
      <c r="AH62" s="655"/>
      <c r="AI62" s="656"/>
      <c r="AJ62" s="654">
        <v>260</v>
      </c>
      <c r="AK62" s="656"/>
      <c r="AL62" s="654">
        <v>110</v>
      </c>
      <c r="AM62" s="656"/>
      <c r="AN62" s="654">
        <v>150</v>
      </c>
      <c r="AO62" s="656"/>
      <c r="AP62" s="654">
        <v>0</v>
      </c>
      <c r="AQ62" s="656"/>
      <c r="AR62" s="27"/>
      <c r="AS62" s="27"/>
      <c r="AT62" s="27"/>
      <c r="AU62" s="27"/>
    </row>
    <row r="63" spans="1:47">
      <c r="A63" s="37" t="s">
        <v>181</v>
      </c>
      <c r="B63" s="617" t="s">
        <v>159</v>
      </c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9"/>
      <c r="AD63" s="664">
        <v>90</v>
      </c>
      <c r="AE63" s="706"/>
      <c r="AF63" s="665"/>
      <c r="AG63" s="664">
        <v>30</v>
      </c>
      <c r="AH63" s="706"/>
      <c r="AI63" s="665"/>
      <c r="AJ63" s="664">
        <f>AD63-AG63</f>
        <v>60</v>
      </c>
      <c r="AK63" s="665"/>
      <c r="AL63" s="664">
        <v>30</v>
      </c>
      <c r="AM63" s="665"/>
      <c r="AN63" s="664">
        <f>AJ63-AL63</f>
        <v>30</v>
      </c>
      <c r="AO63" s="665"/>
      <c r="AP63" s="664"/>
      <c r="AQ63" s="665"/>
      <c r="AR63" s="33">
        <f>AJ63</f>
        <v>60</v>
      </c>
      <c r="AS63" s="139"/>
      <c r="AT63" s="33"/>
      <c r="AU63" s="35"/>
    </row>
    <row r="64" spans="1:47">
      <c r="A64" s="37" t="s">
        <v>182</v>
      </c>
      <c r="B64" s="617" t="s">
        <v>160</v>
      </c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9"/>
      <c r="AD64" s="664">
        <v>94</v>
      </c>
      <c r="AE64" s="706"/>
      <c r="AF64" s="665"/>
      <c r="AG64" s="664">
        <v>30</v>
      </c>
      <c r="AH64" s="706"/>
      <c r="AI64" s="665"/>
      <c r="AJ64" s="664">
        <f>AD64-AG64</f>
        <v>64</v>
      </c>
      <c r="AK64" s="665"/>
      <c r="AL64" s="664">
        <v>28</v>
      </c>
      <c r="AM64" s="665"/>
      <c r="AN64" s="664">
        <f>AJ64-AL64</f>
        <v>36</v>
      </c>
      <c r="AO64" s="665"/>
      <c r="AP64" s="664"/>
      <c r="AQ64" s="665"/>
      <c r="AR64" s="33"/>
      <c r="AS64" s="139">
        <f>AJ64</f>
        <v>64</v>
      </c>
      <c r="AT64" s="33"/>
      <c r="AU64" s="35"/>
    </row>
    <row r="65" spans="1:47">
      <c r="A65" s="37" t="s">
        <v>183</v>
      </c>
      <c r="B65" s="617" t="s">
        <v>171</v>
      </c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706">
        <v>90</v>
      </c>
      <c r="AE65" s="706"/>
      <c r="AF65" s="665"/>
      <c r="AG65" s="664">
        <v>30</v>
      </c>
      <c r="AH65" s="706"/>
      <c r="AI65" s="665"/>
      <c r="AJ65" s="664">
        <f>AD65-AG65</f>
        <v>60</v>
      </c>
      <c r="AK65" s="665"/>
      <c r="AL65" s="664">
        <v>40</v>
      </c>
      <c r="AM65" s="665"/>
      <c r="AN65" s="664">
        <v>20</v>
      </c>
      <c r="AO65" s="665"/>
      <c r="AP65" s="664"/>
      <c r="AQ65" s="665"/>
      <c r="AR65" s="33"/>
      <c r="AS65" s="139"/>
      <c r="AT65" s="33">
        <f>AJ65</f>
        <v>60</v>
      </c>
      <c r="AU65" s="35"/>
    </row>
    <row r="66" spans="1:47">
      <c r="A66" s="37" t="s">
        <v>184</v>
      </c>
      <c r="B66" s="617" t="s">
        <v>174</v>
      </c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9"/>
      <c r="AD66" s="664">
        <v>26</v>
      </c>
      <c r="AE66" s="706"/>
      <c r="AF66" s="665"/>
      <c r="AG66" s="664">
        <v>12</v>
      </c>
      <c r="AH66" s="706"/>
      <c r="AI66" s="665"/>
      <c r="AJ66" s="664">
        <f>AD66-AG66</f>
        <v>14</v>
      </c>
      <c r="AK66" s="665"/>
      <c r="AL66" s="664">
        <v>0</v>
      </c>
      <c r="AM66" s="665"/>
      <c r="AN66" s="664">
        <v>14</v>
      </c>
      <c r="AO66" s="665"/>
      <c r="AP66" s="664"/>
      <c r="AQ66" s="665"/>
      <c r="AR66" s="33"/>
      <c r="AS66" s="139"/>
      <c r="AT66" s="33">
        <f>AJ66</f>
        <v>14</v>
      </c>
      <c r="AU66" s="35"/>
    </row>
    <row r="67" spans="1:47">
      <c r="A67" s="20" t="s">
        <v>137</v>
      </c>
      <c r="B67" s="651" t="s">
        <v>138</v>
      </c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 s="652"/>
      <c r="AB67" s="652"/>
      <c r="AC67" s="653"/>
      <c r="AD67" s="654">
        <v>28</v>
      </c>
      <c r="AE67" s="655"/>
      <c r="AF67" s="656"/>
      <c r="AG67" s="654">
        <v>10</v>
      </c>
      <c r="AH67" s="655"/>
      <c r="AI67" s="656"/>
      <c r="AJ67" s="654">
        <v>18</v>
      </c>
      <c r="AK67" s="656"/>
      <c r="AL67" s="654">
        <v>18</v>
      </c>
      <c r="AM67" s="656"/>
      <c r="AN67" s="654">
        <v>0</v>
      </c>
      <c r="AO67" s="656"/>
      <c r="AP67" s="654">
        <f>SUM(AP68:AQ69)</f>
        <v>0</v>
      </c>
      <c r="AQ67" s="656"/>
      <c r="AR67" s="27"/>
      <c r="AS67" s="27"/>
      <c r="AT67" s="27"/>
      <c r="AU67" s="27"/>
    </row>
    <row r="68" spans="1:47">
      <c r="A68" s="37" t="s">
        <v>185</v>
      </c>
      <c r="B68" s="617" t="s">
        <v>175</v>
      </c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9"/>
      <c r="AD68" s="664">
        <v>28</v>
      </c>
      <c r="AE68" s="706"/>
      <c r="AF68" s="665"/>
      <c r="AG68" s="664">
        <v>8</v>
      </c>
      <c r="AH68" s="706"/>
      <c r="AI68" s="665"/>
      <c r="AJ68" s="664">
        <f>AD68-AG68</f>
        <v>20</v>
      </c>
      <c r="AK68" s="665"/>
      <c r="AL68" s="664">
        <v>18</v>
      </c>
      <c r="AM68" s="665"/>
      <c r="AN68" s="664">
        <v>2</v>
      </c>
      <c r="AO68" s="665"/>
      <c r="AP68" s="664"/>
      <c r="AQ68" s="665"/>
      <c r="AR68" s="33"/>
      <c r="AS68" s="139"/>
      <c r="AT68" s="33">
        <v>20</v>
      </c>
      <c r="AU68" s="35"/>
    </row>
    <row r="69" spans="1:47">
      <c r="A69" s="37" t="s">
        <v>186</v>
      </c>
      <c r="B69" s="707" t="s">
        <v>178</v>
      </c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9"/>
      <c r="AD69" s="664">
        <v>20</v>
      </c>
      <c r="AE69" s="706"/>
      <c r="AF69" s="665"/>
      <c r="AG69" s="664">
        <v>6</v>
      </c>
      <c r="AH69" s="706"/>
      <c r="AI69" s="665"/>
      <c r="AJ69" s="664">
        <f>AD69-AG69</f>
        <v>14</v>
      </c>
      <c r="AK69" s="665"/>
      <c r="AL69" s="664"/>
      <c r="AM69" s="665"/>
      <c r="AN69" s="664">
        <v>14</v>
      </c>
      <c r="AO69" s="665"/>
      <c r="AP69" s="664"/>
      <c r="AQ69" s="665"/>
      <c r="AR69" s="33"/>
      <c r="AS69" s="139"/>
      <c r="AT69" s="35">
        <f>AJ69</f>
        <v>14</v>
      </c>
      <c r="AU69" s="35"/>
    </row>
    <row r="70" spans="1:47">
      <c r="A70" s="20" t="s">
        <v>139</v>
      </c>
      <c r="B70" s="651" t="s">
        <v>140</v>
      </c>
      <c r="C70" s="652"/>
      <c r="D70" s="652"/>
      <c r="E70" s="652"/>
      <c r="F70" s="652"/>
      <c r="G70" s="652"/>
      <c r="H70" s="652"/>
      <c r="I70" s="652"/>
      <c r="J70" s="652"/>
      <c r="K70" s="652"/>
      <c r="L70" s="652"/>
      <c r="M70" s="652"/>
      <c r="N70" s="652"/>
      <c r="O70" s="652"/>
      <c r="P70" s="652"/>
      <c r="Q70" s="652"/>
      <c r="R70" s="652"/>
      <c r="S70" s="652"/>
      <c r="T70" s="652"/>
      <c r="U70" s="652"/>
      <c r="V70" s="652"/>
      <c r="W70" s="652"/>
      <c r="X70" s="652"/>
      <c r="Y70" s="652"/>
      <c r="Z70" s="652"/>
      <c r="AA70" s="652"/>
      <c r="AB70" s="652"/>
      <c r="AC70" s="653"/>
      <c r="AD70" s="654">
        <v>380</v>
      </c>
      <c r="AE70" s="655"/>
      <c r="AF70" s="656"/>
      <c r="AG70" s="654">
        <v>128</v>
      </c>
      <c r="AH70" s="655"/>
      <c r="AI70" s="656"/>
      <c r="AJ70" s="654">
        <v>252</v>
      </c>
      <c r="AK70" s="656"/>
      <c r="AL70" s="654">
        <v>102</v>
      </c>
      <c r="AM70" s="656"/>
      <c r="AN70" s="654">
        <v>150</v>
      </c>
      <c r="AO70" s="656"/>
      <c r="AP70" s="654">
        <v>0</v>
      </c>
      <c r="AQ70" s="656"/>
      <c r="AR70" s="27"/>
      <c r="AS70" s="27"/>
      <c r="AT70" s="27"/>
      <c r="AU70" s="27"/>
    </row>
    <row r="71" spans="1:47">
      <c r="A71" s="38" t="s">
        <v>187</v>
      </c>
      <c r="B71" s="617" t="s">
        <v>154</v>
      </c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9"/>
      <c r="AD71" s="664">
        <v>70</v>
      </c>
      <c r="AE71" s="706"/>
      <c r="AF71" s="665"/>
      <c r="AG71" s="664">
        <v>24</v>
      </c>
      <c r="AH71" s="706"/>
      <c r="AI71" s="665"/>
      <c r="AJ71" s="664">
        <f t="shared" ref="AJ71:AJ76" si="1">AD71-AG71</f>
        <v>46</v>
      </c>
      <c r="AK71" s="665"/>
      <c r="AL71" s="664">
        <v>30</v>
      </c>
      <c r="AM71" s="665"/>
      <c r="AN71" s="664">
        <f t="shared" ref="AN71:AN76" si="2">AJ71-AL71</f>
        <v>16</v>
      </c>
      <c r="AO71" s="665"/>
      <c r="AP71" s="710"/>
      <c r="AQ71" s="711"/>
      <c r="AR71" s="35"/>
      <c r="AS71" s="140"/>
      <c r="AT71" s="35">
        <f>AJ71</f>
        <v>46</v>
      </c>
      <c r="AU71" s="35"/>
    </row>
    <row r="72" spans="1:47">
      <c r="A72" s="38" t="s">
        <v>188</v>
      </c>
      <c r="B72" s="617" t="s">
        <v>155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9"/>
      <c r="AD72" s="664">
        <v>70</v>
      </c>
      <c r="AE72" s="706"/>
      <c r="AF72" s="665"/>
      <c r="AG72" s="664">
        <v>24</v>
      </c>
      <c r="AH72" s="706"/>
      <c r="AI72" s="665"/>
      <c r="AJ72" s="664">
        <f t="shared" si="1"/>
        <v>46</v>
      </c>
      <c r="AK72" s="665"/>
      <c r="AL72" s="664">
        <v>36</v>
      </c>
      <c r="AM72" s="665"/>
      <c r="AN72" s="664">
        <f t="shared" si="2"/>
        <v>10</v>
      </c>
      <c r="AO72" s="665"/>
      <c r="AP72" s="710"/>
      <c r="AQ72" s="711"/>
      <c r="AR72" s="35">
        <f>AJ72</f>
        <v>46</v>
      </c>
      <c r="AS72" s="140"/>
      <c r="AT72" s="35"/>
      <c r="AU72" s="35"/>
    </row>
    <row r="73" spans="1:47">
      <c r="A73" s="38" t="s">
        <v>189</v>
      </c>
      <c r="B73" s="617" t="s">
        <v>177</v>
      </c>
      <c r="C73" s="618"/>
      <c r="D73" s="618"/>
      <c r="E73" s="618"/>
      <c r="F73" s="618"/>
      <c r="G73" s="618"/>
      <c r="H73" s="618"/>
      <c r="I73" s="618"/>
      <c r="J73" s="618"/>
      <c r="K73" s="618"/>
      <c r="L73" s="618"/>
      <c r="M73" s="618"/>
      <c r="N73" s="618"/>
      <c r="O73" s="618"/>
      <c r="P73" s="618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9"/>
      <c r="AD73" s="664">
        <v>70</v>
      </c>
      <c r="AE73" s="706"/>
      <c r="AF73" s="665"/>
      <c r="AG73" s="664">
        <v>24</v>
      </c>
      <c r="AH73" s="706"/>
      <c r="AI73" s="665"/>
      <c r="AJ73" s="664">
        <f t="shared" si="1"/>
        <v>46</v>
      </c>
      <c r="AK73" s="665"/>
      <c r="AL73" s="664">
        <v>0</v>
      </c>
      <c r="AM73" s="665"/>
      <c r="AN73" s="664">
        <f t="shared" si="2"/>
        <v>46</v>
      </c>
      <c r="AO73" s="665"/>
      <c r="AP73" s="710"/>
      <c r="AQ73" s="711"/>
      <c r="AR73" s="35"/>
      <c r="AS73" s="140">
        <f>AJ73</f>
        <v>46</v>
      </c>
      <c r="AT73" s="35"/>
      <c r="AU73" s="35"/>
    </row>
    <row r="74" spans="1:47">
      <c r="A74" s="37" t="s">
        <v>190</v>
      </c>
      <c r="B74" s="617" t="s">
        <v>164</v>
      </c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619"/>
      <c r="AD74" s="664">
        <v>60</v>
      </c>
      <c r="AE74" s="706"/>
      <c r="AF74" s="665"/>
      <c r="AG74" s="664">
        <v>20</v>
      </c>
      <c r="AH74" s="706"/>
      <c r="AI74" s="665"/>
      <c r="AJ74" s="664">
        <f t="shared" si="1"/>
        <v>40</v>
      </c>
      <c r="AK74" s="665"/>
      <c r="AL74" s="664">
        <v>12</v>
      </c>
      <c r="AM74" s="665"/>
      <c r="AN74" s="664">
        <f t="shared" si="2"/>
        <v>28</v>
      </c>
      <c r="AO74" s="665"/>
      <c r="AP74" s="710"/>
      <c r="AQ74" s="711"/>
      <c r="AR74" s="35"/>
      <c r="AS74" s="140"/>
      <c r="AT74" s="35">
        <f>AJ74</f>
        <v>40</v>
      </c>
      <c r="AU74" s="35"/>
    </row>
    <row r="75" spans="1:47">
      <c r="A75" s="37" t="s">
        <v>191</v>
      </c>
      <c r="B75" s="617" t="s">
        <v>169</v>
      </c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8"/>
      <c r="AC75" s="619"/>
      <c r="AD75" s="664">
        <v>62</v>
      </c>
      <c r="AE75" s="706"/>
      <c r="AF75" s="665"/>
      <c r="AG75" s="664">
        <v>20</v>
      </c>
      <c r="AH75" s="706"/>
      <c r="AI75" s="665"/>
      <c r="AJ75" s="664">
        <f t="shared" si="1"/>
        <v>42</v>
      </c>
      <c r="AK75" s="665"/>
      <c r="AL75" s="664">
        <v>0</v>
      </c>
      <c r="AM75" s="665"/>
      <c r="AN75" s="664">
        <f t="shared" si="2"/>
        <v>42</v>
      </c>
      <c r="AO75" s="665"/>
      <c r="AP75" s="710"/>
      <c r="AQ75" s="711"/>
      <c r="AR75" s="35"/>
      <c r="AS75" s="140">
        <f>AJ75</f>
        <v>42</v>
      </c>
      <c r="AT75" s="35"/>
      <c r="AU75" s="35"/>
    </row>
    <row r="76" spans="1:47">
      <c r="A76" s="37" t="s">
        <v>192</v>
      </c>
      <c r="B76" s="617" t="s">
        <v>163</v>
      </c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8"/>
      <c r="O76" s="618"/>
      <c r="P76" s="618"/>
      <c r="Q76" s="618"/>
      <c r="R76" s="618"/>
      <c r="S76" s="618"/>
      <c r="T76" s="618"/>
      <c r="U76" s="618"/>
      <c r="V76" s="618"/>
      <c r="W76" s="618"/>
      <c r="X76" s="618"/>
      <c r="Y76" s="618"/>
      <c r="Z76" s="618"/>
      <c r="AA76" s="618"/>
      <c r="AB76" s="618"/>
      <c r="AC76" s="619"/>
      <c r="AD76" s="664">
        <v>64</v>
      </c>
      <c r="AE76" s="706"/>
      <c r="AF76" s="665"/>
      <c r="AG76" s="664">
        <v>22</v>
      </c>
      <c r="AH76" s="706"/>
      <c r="AI76" s="665"/>
      <c r="AJ76" s="664">
        <f t="shared" si="1"/>
        <v>42</v>
      </c>
      <c r="AK76" s="665"/>
      <c r="AL76" s="664">
        <v>24</v>
      </c>
      <c r="AM76" s="665"/>
      <c r="AN76" s="664">
        <f t="shared" si="2"/>
        <v>18</v>
      </c>
      <c r="AO76" s="665"/>
      <c r="AP76" s="710"/>
      <c r="AQ76" s="711"/>
      <c r="AR76" s="35">
        <f>AJ76</f>
        <v>42</v>
      </c>
      <c r="AS76" s="140"/>
      <c r="AT76" s="35"/>
      <c r="AU76" s="35"/>
    </row>
    <row r="77" spans="1:47">
      <c r="A77" s="20" t="s">
        <v>144</v>
      </c>
      <c r="B77" s="651" t="s">
        <v>145</v>
      </c>
      <c r="C77" s="652"/>
      <c r="D77" s="652"/>
      <c r="E77" s="652"/>
      <c r="F77" s="652"/>
      <c r="G77" s="652"/>
      <c r="H77" s="652"/>
      <c r="I77" s="652"/>
      <c r="J77" s="652"/>
      <c r="K77" s="652"/>
      <c r="L77" s="652"/>
      <c r="M77" s="652"/>
      <c r="N77" s="652"/>
      <c r="O77" s="652"/>
      <c r="P77" s="652"/>
      <c r="Q77" s="652"/>
      <c r="R77" s="652"/>
      <c r="S77" s="652"/>
      <c r="T77" s="652"/>
      <c r="U77" s="652"/>
      <c r="V77" s="652"/>
      <c r="W77" s="652"/>
      <c r="X77" s="652"/>
      <c r="Y77" s="652"/>
      <c r="Z77" s="652"/>
      <c r="AA77" s="652"/>
      <c r="AB77" s="652"/>
      <c r="AC77" s="653"/>
      <c r="AD77" s="654">
        <f>SUM(AD78:AF78)</f>
        <v>20</v>
      </c>
      <c r="AE77" s="655"/>
      <c r="AF77" s="656"/>
      <c r="AG77" s="654">
        <f>SUM(AG78:AI78)</f>
        <v>6</v>
      </c>
      <c r="AH77" s="655"/>
      <c r="AI77" s="656"/>
      <c r="AJ77" s="654">
        <f>SUM(AJ78:AK78)</f>
        <v>14</v>
      </c>
      <c r="AK77" s="656"/>
      <c r="AL77" s="654">
        <f>SUM(AL78:AM78)</f>
        <v>14</v>
      </c>
      <c r="AM77" s="656"/>
      <c r="AN77" s="654">
        <f>SUM(AN78:AO78)</f>
        <v>0</v>
      </c>
      <c r="AO77" s="656"/>
      <c r="AP77" s="654">
        <v>0</v>
      </c>
      <c r="AQ77" s="656"/>
      <c r="AR77" s="27"/>
      <c r="AS77" s="137"/>
      <c r="AT77" s="137"/>
      <c r="AU77" s="27"/>
    </row>
    <row r="78" spans="1:47">
      <c r="A78" s="37" t="s">
        <v>194</v>
      </c>
      <c r="B78" s="617" t="s">
        <v>172</v>
      </c>
      <c r="C78" s="618"/>
      <c r="D78" s="618"/>
      <c r="E78" s="618"/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618"/>
      <c r="AC78" s="619"/>
      <c r="AD78" s="664">
        <v>20</v>
      </c>
      <c r="AE78" s="706"/>
      <c r="AF78" s="665"/>
      <c r="AG78" s="664">
        <v>6</v>
      </c>
      <c r="AH78" s="706"/>
      <c r="AI78" s="665"/>
      <c r="AJ78" s="664">
        <v>14</v>
      </c>
      <c r="AK78" s="665"/>
      <c r="AL78" s="664">
        <v>14</v>
      </c>
      <c r="AM78" s="665"/>
      <c r="AN78" s="664">
        <v>0</v>
      </c>
      <c r="AO78" s="665"/>
      <c r="AP78" s="710"/>
      <c r="AQ78" s="711"/>
      <c r="AR78" s="35"/>
      <c r="AS78" s="140"/>
      <c r="AT78" s="35"/>
      <c r="AU78" s="35">
        <f>AJ78</f>
        <v>14</v>
      </c>
    </row>
    <row r="79" spans="1:47">
      <c r="A79" s="37" t="s">
        <v>195</v>
      </c>
      <c r="B79" s="617" t="s">
        <v>156</v>
      </c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9"/>
      <c r="AD79" s="664">
        <v>30</v>
      </c>
      <c r="AE79" s="706"/>
      <c r="AF79" s="665"/>
      <c r="AG79" s="664">
        <v>10</v>
      </c>
      <c r="AH79" s="706"/>
      <c r="AI79" s="665"/>
      <c r="AJ79" s="664">
        <v>20</v>
      </c>
      <c r="AK79" s="665"/>
      <c r="AL79" s="664">
        <v>20</v>
      </c>
      <c r="AM79" s="665"/>
      <c r="AN79" s="664">
        <v>0</v>
      </c>
      <c r="AO79" s="665"/>
      <c r="AP79" s="710"/>
      <c r="AQ79" s="711"/>
      <c r="AR79" s="35"/>
      <c r="AS79" s="140"/>
      <c r="AT79" s="35">
        <f>AJ79</f>
        <v>20</v>
      </c>
      <c r="AU79" s="35"/>
    </row>
    <row r="80" spans="1:47">
      <c r="A80" s="20" t="s">
        <v>148</v>
      </c>
      <c r="B80" s="697" t="s">
        <v>149</v>
      </c>
      <c r="C80" s="698"/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8"/>
      <c r="R80" s="698"/>
      <c r="S80" s="698"/>
      <c r="T80" s="698"/>
      <c r="U80" s="698"/>
      <c r="V80" s="698"/>
      <c r="W80" s="698"/>
      <c r="X80" s="698"/>
      <c r="Y80" s="698"/>
      <c r="Z80" s="698"/>
      <c r="AA80" s="698"/>
      <c r="AB80" s="698"/>
      <c r="AC80" s="699"/>
      <c r="AD80" s="654">
        <v>20</v>
      </c>
      <c r="AE80" s="655"/>
      <c r="AF80" s="656"/>
      <c r="AG80" s="654">
        <v>6</v>
      </c>
      <c r="AH80" s="655"/>
      <c r="AI80" s="656"/>
      <c r="AJ80" s="654">
        <v>14</v>
      </c>
      <c r="AK80" s="656"/>
      <c r="AL80" s="654">
        <v>0</v>
      </c>
      <c r="AM80" s="656"/>
      <c r="AN80" s="654">
        <v>14</v>
      </c>
      <c r="AO80" s="656"/>
      <c r="AP80" s="654">
        <v>0</v>
      </c>
      <c r="AQ80" s="656"/>
      <c r="AR80" s="27"/>
      <c r="AS80" s="27"/>
      <c r="AT80" s="27"/>
      <c r="AU80" s="27"/>
    </row>
    <row r="81" spans="1:53">
      <c r="A81" s="37" t="s">
        <v>196</v>
      </c>
      <c r="B81" s="617" t="s">
        <v>162</v>
      </c>
      <c r="C81" s="618"/>
      <c r="D81" s="618"/>
      <c r="E81" s="618"/>
      <c r="F81" s="618"/>
      <c r="G81" s="618"/>
      <c r="H81" s="618"/>
      <c r="I81" s="618"/>
      <c r="J81" s="618"/>
      <c r="K81" s="618"/>
      <c r="L81" s="618"/>
      <c r="M81" s="618"/>
      <c r="N81" s="618"/>
      <c r="O81" s="618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9"/>
      <c r="AD81" s="664">
        <v>32</v>
      </c>
      <c r="AE81" s="706"/>
      <c r="AF81" s="665"/>
      <c r="AG81" s="664">
        <v>10</v>
      </c>
      <c r="AH81" s="706"/>
      <c r="AI81" s="665"/>
      <c r="AJ81" s="664">
        <v>22</v>
      </c>
      <c r="AK81" s="665"/>
      <c r="AL81" s="664">
        <v>0</v>
      </c>
      <c r="AM81" s="665"/>
      <c r="AN81" s="664">
        <v>22</v>
      </c>
      <c r="AO81" s="665"/>
      <c r="AP81" s="710"/>
      <c r="AQ81" s="711"/>
      <c r="AR81" s="35"/>
      <c r="AS81" s="140"/>
      <c r="AT81" s="35">
        <f>AJ81</f>
        <v>22</v>
      </c>
      <c r="AU81" s="35"/>
    </row>
    <row r="82" spans="1:53">
      <c r="A82" s="20" t="s">
        <v>150</v>
      </c>
      <c r="B82" s="651" t="s">
        <v>151</v>
      </c>
      <c r="C82" s="652"/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  <c r="X82" s="652"/>
      <c r="Y82" s="652"/>
      <c r="Z82" s="652"/>
      <c r="AA82" s="652"/>
      <c r="AB82" s="652"/>
      <c r="AC82" s="653"/>
      <c r="AD82" s="654">
        <v>190</v>
      </c>
      <c r="AE82" s="655"/>
      <c r="AF82" s="656"/>
      <c r="AG82" s="654">
        <v>64</v>
      </c>
      <c r="AH82" s="655"/>
      <c r="AI82" s="656"/>
      <c r="AJ82" s="654">
        <v>126</v>
      </c>
      <c r="AK82" s="656"/>
      <c r="AL82" s="654">
        <v>60</v>
      </c>
      <c r="AM82" s="656"/>
      <c r="AN82" s="654">
        <v>46</v>
      </c>
      <c r="AO82" s="656"/>
      <c r="AP82" s="654">
        <v>20</v>
      </c>
      <c r="AQ82" s="656"/>
      <c r="AR82" s="27"/>
      <c r="AS82" s="27"/>
      <c r="AT82" s="27"/>
      <c r="AU82" s="27"/>
    </row>
    <row r="83" spans="1:53">
      <c r="A83" s="37" t="s">
        <v>198</v>
      </c>
      <c r="B83" s="617" t="s">
        <v>157</v>
      </c>
      <c r="C83" s="618"/>
      <c r="D83" s="618"/>
      <c r="E83" s="618"/>
      <c r="F83" s="618"/>
      <c r="G83" s="618"/>
      <c r="H83" s="618"/>
      <c r="I83" s="618"/>
      <c r="J83" s="618"/>
      <c r="K83" s="618"/>
      <c r="L83" s="618"/>
      <c r="M83" s="618"/>
      <c r="N83" s="618"/>
      <c r="O83" s="618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9"/>
      <c r="AD83" s="664">
        <v>48</v>
      </c>
      <c r="AE83" s="706"/>
      <c r="AF83" s="665"/>
      <c r="AG83" s="664">
        <v>16</v>
      </c>
      <c r="AH83" s="706"/>
      <c r="AI83" s="665"/>
      <c r="AJ83" s="664">
        <f>AD83-AG83</f>
        <v>32</v>
      </c>
      <c r="AK83" s="665"/>
      <c r="AL83" s="664">
        <v>20</v>
      </c>
      <c r="AM83" s="665"/>
      <c r="AN83" s="664">
        <v>12</v>
      </c>
      <c r="AO83" s="665"/>
      <c r="AP83" s="710"/>
      <c r="AQ83" s="711"/>
      <c r="AR83" s="35"/>
      <c r="AS83" s="140"/>
      <c r="AT83" s="35"/>
      <c r="AU83" s="35">
        <f>AJ83</f>
        <v>32</v>
      </c>
    </row>
    <row r="84" spans="1:53">
      <c r="A84" s="37" t="s">
        <v>199</v>
      </c>
      <c r="B84" s="661" t="s">
        <v>158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2"/>
      <c r="AA84" s="662"/>
      <c r="AB84" s="662"/>
      <c r="AC84" s="663"/>
      <c r="AD84" s="664">
        <v>36</v>
      </c>
      <c r="AE84" s="706"/>
      <c r="AF84" s="665"/>
      <c r="AG84" s="664">
        <v>12</v>
      </c>
      <c r="AH84" s="706"/>
      <c r="AI84" s="665"/>
      <c r="AJ84" s="664">
        <f>AD84-AG84</f>
        <v>24</v>
      </c>
      <c r="AK84" s="665"/>
      <c r="AL84" s="664"/>
      <c r="AM84" s="665"/>
      <c r="AN84" s="664">
        <v>24</v>
      </c>
      <c r="AO84" s="665"/>
      <c r="AP84" s="710"/>
      <c r="AQ84" s="711"/>
      <c r="AR84" s="35">
        <f>AJ84</f>
        <v>24</v>
      </c>
      <c r="AS84" s="140"/>
      <c r="AT84" s="35"/>
      <c r="AU84" s="35"/>
    </row>
    <row r="85" spans="1:53">
      <c r="A85" s="37" t="s">
        <v>200</v>
      </c>
      <c r="B85" s="661" t="s">
        <v>170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2"/>
      <c r="AA85" s="662"/>
      <c r="AB85" s="662"/>
      <c r="AC85" s="663"/>
      <c r="AD85" s="664">
        <v>76</v>
      </c>
      <c r="AE85" s="706"/>
      <c r="AF85" s="665"/>
      <c r="AG85" s="664">
        <v>26</v>
      </c>
      <c r="AH85" s="706"/>
      <c r="AI85" s="665"/>
      <c r="AJ85" s="664">
        <f>AD85-AG85</f>
        <v>50</v>
      </c>
      <c r="AK85" s="665"/>
      <c r="AL85" s="664">
        <v>10</v>
      </c>
      <c r="AM85" s="665"/>
      <c r="AN85" s="664">
        <v>40</v>
      </c>
      <c r="AO85" s="665"/>
      <c r="AP85" s="710"/>
      <c r="AQ85" s="711"/>
      <c r="AR85" s="35"/>
      <c r="AS85" s="140"/>
      <c r="AT85" s="35"/>
      <c r="AU85" s="35">
        <f>AJ85</f>
        <v>50</v>
      </c>
    </row>
    <row r="86" spans="1:53">
      <c r="A86" s="45"/>
      <c r="B86" s="654"/>
      <c r="C86" s="655"/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V86" s="655"/>
      <c r="W86" s="655"/>
      <c r="X86" s="655"/>
      <c r="Y86" s="655"/>
      <c r="Z86" s="655"/>
      <c r="AA86" s="655"/>
      <c r="AB86" s="655"/>
      <c r="AC86" s="656"/>
      <c r="AD86" s="654"/>
      <c r="AE86" s="655"/>
      <c r="AF86" s="656"/>
      <c r="AG86" s="654"/>
      <c r="AH86" s="655"/>
      <c r="AI86" s="656"/>
      <c r="AJ86" s="654"/>
      <c r="AK86" s="656"/>
      <c r="AL86" s="654"/>
      <c r="AM86" s="656"/>
      <c r="AN86" s="654"/>
      <c r="AO86" s="656"/>
      <c r="AP86" s="654"/>
      <c r="AQ86" s="656"/>
      <c r="AR86" s="27"/>
      <c r="AS86" s="27"/>
      <c r="AT86" s="27"/>
      <c r="AU86" s="27"/>
    </row>
    <row r="87" spans="1:53">
      <c r="A87" s="15"/>
      <c r="B87" s="661"/>
      <c r="C87" s="662"/>
      <c r="D87" s="662"/>
      <c r="E87" s="662"/>
      <c r="F87" s="662"/>
      <c r="G87" s="662"/>
      <c r="H87" s="662"/>
      <c r="I87" s="662"/>
      <c r="J87" s="662"/>
      <c r="K87" s="662"/>
      <c r="L87" s="662"/>
      <c r="M87" s="662"/>
      <c r="N87" s="662"/>
      <c r="O87" s="662"/>
      <c r="P87" s="662"/>
      <c r="Q87" s="662"/>
      <c r="R87" s="662"/>
      <c r="S87" s="662"/>
      <c r="T87" s="662"/>
      <c r="U87" s="662"/>
      <c r="V87" s="662"/>
      <c r="W87" s="662"/>
      <c r="X87" s="662"/>
      <c r="Y87" s="662"/>
      <c r="Z87" s="662"/>
      <c r="AA87" s="662"/>
      <c r="AB87" s="662"/>
      <c r="AC87" s="663"/>
      <c r="AD87" s="582"/>
      <c r="AE87" s="583"/>
      <c r="AF87" s="584"/>
      <c r="AG87" s="582"/>
      <c r="AH87" s="583"/>
      <c r="AI87" s="584"/>
      <c r="AJ87" s="582"/>
      <c r="AK87" s="584"/>
      <c r="AL87" s="582"/>
      <c r="AM87" s="584"/>
      <c r="AN87" s="582"/>
      <c r="AO87" s="584"/>
      <c r="AP87" s="582"/>
      <c r="AQ87" s="584"/>
      <c r="AR87" s="6"/>
      <c r="AS87" s="138"/>
      <c r="AT87" s="6"/>
      <c r="AU87" s="6"/>
    </row>
    <row r="88" spans="1:53" ht="10.5" thickBot="1">
      <c r="A88" s="24"/>
      <c r="B88" s="661"/>
      <c r="C88" s="662"/>
      <c r="D88" s="662"/>
      <c r="E88" s="662"/>
      <c r="F88" s="662"/>
      <c r="G88" s="662"/>
      <c r="H88" s="662"/>
      <c r="I88" s="662"/>
      <c r="J88" s="662"/>
      <c r="K88" s="662"/>
      <c r="L88" s="662"/>
      <c r="M88" s="662"/>
      <c r="N88" s="662"/>
      <c r="O88" s="662"/>
      <c r="P88" s="662"/>
      <c r="Q88" s="662"/>
      <c r="R88" s="662"/>
      <c r="S88" s="662"/>
      <c r="T88" s="662"/>
      <c r="U88" s="662"/>
      <c r="V88" s="662"/>
      <c r="W88" s="662"/>
      <c r="X88" s="662"/>
      <c r="Y88" s="662"/>
      <c r="Z88" s="662"/>
      <c r="AA88" s="662"/>
      <c r="AB88" s="662"/>
      <c r="AC88" s="663"/>
      <c r="AD88" s="582"/>
      <c r="AE88" s="583"/>
      <c r="AF88" s="584"/>
      <c r="AG88" s="582"/>
      <c r="AH88" s="583"/>
      <c r="AI88" s="584"/>
      <c r="AJ88" s="582"/>
      <c r="AK88" s="584"/>
      <c r="AL88" s="664"/>
      <c r="AM88" s="665"/>
      <c r="AN88" s="664"/>
      <c r="AO88" s="665"/>
      <c r="AP88" s="664"/>
      <c r="AQ88" s="665"/>
      <c r="AR88" s="26"/>
      <c r="AS88" s="25"/>
      <c r="AT88" s="116"/>
      <c r="AU88" s="25"/>
      <c r="AV88" s="712"/>
      <c r="AW88" s="712"/>
      <c r="AX88" s="136"/>
      <c r="AY88" s="136"/>
      <c r="AZ88" s="136"/>
      <c r="BA88" s="136"/>
    </row>
    <row r="89" spans="1:53" ht="10.5" thickBot="1">
      <c r="A89" s="17"/>
      <c r="B89" s="713" t="s">
        <v>176</v>
      </c>
      <c r="C89" s="714"/>
      <c r="D89" s="714"/>
      <c r="E89" s="714"/>
      <c r="F89" s="714"/>
      <c r="G89" s="714"/>
      <c r="H89" s="714"/>
      <c r="I89" s="714"/>
      <c r="J89" s="714"/>
      <c r="K89" s="714"/>
      <c r="L89" s="714"/>
      <c r="M89" s="714"/>
      <c r="N89" s="714"/>
      <c r="O89" s="714"/>
      <c r="P89" s="714"/>
      <c r="Q89" s="714"/>
      <c r="R89" s="714"/>
      <c r="S89" s="714"/>
      <c r="T89" s="714"/>
      <c r="U89" s="714"/>
      <c r="V89" s="714"/>
      <c r="W89" s="714"/>
      <c r="X89" s="714"/>
      <c r="Y89" s="714"/>
      <c r="Z89" s="714"/>
      <c r="AA89" s="714"/>
      <c r="AB89" s="714"/>
      <c r="AC89" s="715"/>
      <c r="AD89" s="582"/>
      <c r="AE89" s="583"/>
      <c r="AF89" s="584"/>
      <c r="AG89" s="716"/>
      <c r="AH89" s="717"/>
      <c r="AI89" s="718"/>
      <c r="AJ89" s="664"/>
      <c r="AK89" s="665"/>
      <c r="AL89" s="664"/>
      <c r="AM89" s="665"/>
      <c r="AN89" s="664"/>
      <c r="AO89" s="665"/>
      <c r="AP89" s="664">
        <f>AP26+AP60</f>
        <v>60</v>
      </c>
      <c r="AQ89" s="719"/>
      <c r="AR89" s="50">
        <f>SUM(AR7:AR88)</f>
        <v>616</v>
      </c>
      <c r="AS89" s="50">
        <f>SUM(AS7:AS87)</f>
        <v>668</v>
      </c>
      <c r="AT89" s="50">
        <f>SUM(AT8:AT87)</f>
        <v>624</v>
      </c>
      <c r="AU89" s="50">
        <f>SUM(AU8:AU87)</f>
        <v>430</v>
      </c>
      <c r="AV89" s="720"/>
      <c r="AW89" s="720"/>
      <c r="AX89" s="136"/>
      <c r="AY89" s="136"/>
      <c r="AZ89" s="136"/>
      <c r="BA89" s="136"/>
    </row>
    <row r="90" spans="1:53" ht="10.5">
      <c r="A90" s="17"/>
      <c r="B90" s="17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"/>
      <c r="U90" s="2"/>
      <c r="V90" s="12"/>
      <c r="W90" s="12"/>
      <c r="X90" s="12"/>
      <c r="Y90" s="12"/>
      <c r="Z90" s="12"/>
      <c r="AA90" s="136"/>
      <c r="AB90" s="136"/>
      <c r="AC90" s="136"/>
      <c r="AD90" s="732"/>
      <c r="AE90" s="732"/>
      <c r="AF90" s="732"/>
      <c r="AG90" s="732"/>
      <c r="AH90" s="732"/>
      <c r="AI90" s="732"/>
      <c r="AJ90" s="732"/>
      <c r="AK90" s="732"/>
      <c r="AL90" s="733"/>
      <c r="AM90" s="733"/>
      <c r="AN90" s="733"/>
      <c r="AO90" s="733"/>
      <c r="AV90" s="712"/>
      <c r="AW90" s="712"/>
      <c r="AX90" s="136"/>
      <c r="AY90" s="136"/>
      <c r="AZ90" s="136"/>
      <c r="BA90" s="136"/>
    </row>
    <row r="91" spans="1:53" ht="10.5" thickBot="1">
      <c r="AJ91" s="721"/>
      <c r="AK91" s="721"/>
      <c r="AN91" s="721"/>
      <c r="AO91" s="721"/>
      <c r="AR91" s="51">
        <f>AR89/17</f>
        <v>36.235294117647058</v>
      </c>
      <c r="AS91" s="51">
        <f>AS89/19</f>
        <v>35.157894736842103</v>
      </c>
      <c r="AT91" s="51">
        <f>AT89/17</f>
        <v>36.705882352941174</v>
      </c>
      <c r="AU91" s="51">
        <f>AU89/10</f>
        <v>43</v>
      </c>
    </row>
    <row r="92" spans="1:53" ht="12.75">
      <c r="B92" s="156" t="s">
        <v>259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722" t="s">
        <v>251</v>
      </c>
      <c r="AK92" s="723"/>
      <c r="AL92" s="723"/>
      <c r="AM92" s="723"/>
      <c r="AN92" s="723"/>
      <c r="AO92" s="724"/>
      <c r="AP92" s="725">
        <f>BE90</f>
        <v>0</v>
      </c>
      <c r="AQ92" s="726"/>
      <c r="AR92" s="173">
        <f>BG90</f>
        <v>0</v>
      </c>
      <c r="AS92" s="173"/>
      <c r="AT92" s="173">
        <f>BI90</f>
        <v>0</v>
      </c>
      <c r="AU92" s="175"/>
      <c r="AV92" s="164"/>
      <c r="AW92" s="164"/>
      <c r="AX92" s="164"/>
    </row>
    <row r="93" spans="1:53" ht="12.75">
      <c r="B93" s="158" t="s">
        <v>260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727" t="s">
        <v>252</v>
      </c>
      <c r="AK93" s="728"/>
      <c r="AL93" s="728"/>
      <c r="AM93" s="728"/>
      <c r="AN93" s="728"/>
      <c r="AO93" s="729"/>
      <c r="AP93" s="730"/>
      <c r="AQ93" s="731"/>
      <c r="AR93" s="174">
        <v>144</v>
      </c>
      <c r="AS93" s="174"/>
      <c r="AT93" s="174"/>
      <c r="AU93" s="176"/>
      <c r="AV93" s="159"/>
      <c r="AW93" s="159"/>
      <c r="AX93" s="159"/>
    </row>
    <row r="94" spans="1:53" ht="12.75">
      <c r="B94" s="160" t="s">
        <v>261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727" t="s">
        <v>253</v>
      </c>
      <c r="AK94" s="728"/>
      <c r="AL94" s="728"/>
      <c r="AM94" s="728"/>
      <c r="AN94" s="728"/>
      <c r="AO94" s="729"/>
      <c r="AP94" s="727"/>
      <c r="AQ94" s="729"/>
      <c r="AR94" s="171"/>
      <c r="AS94" s="171"/>
      <c r="AT94" s="171">
        <v>72</v>
      </c>
      <c r="AU94" s="172"/>
      <c r="AV94" s="159"/>
      <c r="AW94" s="159"/>
      <c r="AX94" s="159"/>
    </row>
    <row r="95" spans="1:53" ht="12.75">
      <c r="B95" s="158" t="s">
        <v>262</v>
      </c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727" t="s">
        <v>254</v>
      </c>
      <c r="AK95" s="728"/>
      <c r="AL95" s="728"/>
      <c r="AM95" s="728"/>
      <c r="AN95" s="728"/>
      <c r="AO95" s="729"/>
      <c r="AP95" s="727"/>
      <c r="AQ95" s="729"/>
      <c r="AR95" s="171"/>
      <c r="AS95" s="171"/>
      <c r="AT95" s="171"/>
      <c r="AU95" s="172"/>
      <c r="AV95" s="159"/>
      <c r="AW95" s="159"/>
      <c r="AX95" s="159"/>
    </row>
    <row r="96" spans="1:53" ht="12.75">
      <c r="B96" s="158" t="s">
        <v>263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727" t="s">
        <v>281</v>
      </c>
      <c r="AK96" s="728"/>
      <c r="AL96" s="728"/>
      <c r="AM96" s="728"/>
      <c r="AN96" s="728"/>
      <c r="AO96" s="729"/>
      <c r="AP96" s="734">
        <v>8</v>
      </c>
      <c r="AQ96" s="735"/>
      <c r="AR96" s="169">
        <v>4</v>
      </c>
      <c r="AS96" s="169"/>
      <c r="AT96" s="169">
        <v>5</v>
      </c>
      <c r="AU96" s="170"/>
      <c r="AV96" s="159"/>
      <c r="AW96" s="159"/>
      <c r="AX96" s="159"/>
    </row>
    <row r="97" spans="2:50" ht="12.75">
      <c r="B97" s="158" t="s">
        <v>264</v>
      </c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727" t="s">
        <v>283</v>
      </c>
      <c r="AK97" s="728"/>
      <c r="AL97" s="728"/>
      <c r="AM97" s="728"/>
      <c r="AN97" s="728"/>
      <c r="AO97" s="729"/>
      <c r="AP97" s="734">
        <v>0</v>
      </c>
      <c r="AQ97" s="735"/>
      <c r="AR97" s="169">
        <v>1</v>
      </c>
      <c r="AS97" s="169"/>
      <c r="AT97" s="169">
        <v>0</v>
      </c>
      <c r="AU97" s="170"/>
      <c r="AV97" s="159"/>
      <c r="AW97" s="159"/>
      <c r="AX97" s="159"/>
    </row>
    <row r="98" spans="2:50" ht="11.25">
      <c r="B98" s="161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27" t="s">
        <v>255</v>
      </c>
      <c r="AK98" s="728"/>
      <c r="AL98" s="728"/>
      <c r="AM98" s="728"/>
      <c r="AN98" s="728"/>
      <c r="AO98" s="729"/>
      <c r="AP98" s="734">
        <v>0</v>
      </c>
      <c r="AQ98" s="735"/>
      <c r="AR98" s="177">
        <v>3</v>
      </c>
      <c r="AS98" s="169"/>
      <c r="AT98" s="169">
        <v>3</v>
      </c>
      <c r="AU98" s="170"/>
      <c r="AV98" s="76"/>
      <c r="AW98" s="76"/>
      <c r="AX98" s="76"/>
    </row>
    <row r="99" spans="2:50" ht="13.5" thickBot="1">
      <c r="B99" s="162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538" t="s">
        <v>256</v>
      </c>
      <c r="AK99" s="539"/>
      <c r="AL99" s="539"/>
      <c r="AM99" s="539"/>
      <c r="AN99" s="539"/>
      <c r="AO99" s="540"/>
      <c r="AP99" s="541"/>
      <c r="AQ99" s="541"/>
      <c r="AR99" s="206">
        <v>144</v>
      </c>
      <c r="AS99" s="208">
        <f>AR92+AR93</f>
        <v>144</v>
      </c>
      <c r="AT99" s="209"/>
      <c r="AU99" s="207">
        <f>AT92+AT94</f>
        <v>72</v>
      </c>
      <c r="AV99" s="76"/>
      <c r="AW99" s="76"/>
      <c r="AX99" s="76"/>
    </row>
  </sheetData>
  <mergeCells count="630">
    <mergeCell ref="AJ97:AO97"/>
    <mergeCell ref="AP97:AQ97"/>
    <mergeCell ref="AJ98:AO98"/>
    <mergeCell ref="AP98:AQ98"/>
    <mergeCell ref="AJ99:AO99"/>
    <mergeCell ref="AP99:AQ99"/>
    <mergeCell ref="AJ94:AO94"/>
    <mergeCell ref="AP94:AQ94"/>
    <mergeCell ref="AJ95:AO95"/>
    <mergeCell ref="AP95:AQ95"/>
    <mergeCell ref="AJ96:AO96"/>
    <mergeCell ref="AP96:AQ96"/>
    <mergeCell ref="AJ91:AK91"/>
    <mergeCell ref="AN91:AO91"/>
    <mergeCell ref="AJ92:AO92"/>
    <mergeCell ref="AP92:AQ92"/>
    <mergeCell ref="AJ93:AO93"/>
    <mergeCell ref="AP93:AQ93"/>
    <mergeCell ref="AD90:AF90"/>
    <mergeCell ref="AG90:AI90"/>
    <mergeCell ref="AJ90:AK90"/>
    <mergeCell ref="AL90:AM90"/>
    <mergeCell ref="AN90:AO90"/>
    <mergeCell ref="AV90:AW90"/>
    <mergeCell ref="AP88:AQ88"/>
    <mergeCell ref="AV88:AW88"/>
    <mergeCell ref="B89:AC89"/>
    <mergeCell ref="AD89:AF89"/>
    <mergeCell ref="AG89:AI89"/>
    <mergeCell ref="AJ89:AK89"/>
    <mergeCell ref="AL89:AM89"/>
    <mergeCell ref="AN89:AO89"/>
    <mergeCell ref="AP89:AQ89"/>
    <mergeCell ref="AV89:AW89"/>
    <mergeCell ref="B88:AC88"/>
    <mergeCell ref="AD88:AF88"/>
    <mergeCell ref="AG88:AI88"/>
    <mergeCell ref="AJ88:AK88"/>
    <mergeCell ref="AL88:AM88"/>
    <mergeCell ref="AN88:AO88"/>
    <mergeCell ref="AP86:AQ86"/>
    <mergeCell ref="B87:AC87"/>
    <mergeCell ref="AD87:AF87"/>
    <mergeCell ref="AG87:AI87"/>
    <mergeCell ref="AJ87:AK87"/>
    <mergeCell ref="AL87:AM87"/>
    <mergeCell ref="AN87:AO87"/>
    <mergeCell ref="AP87:AQ87"/>
    <mergeCell ref="B86:AC86"/>
    <mergeCell ref="AD86:AF86"/>
    <mergeCell ref="AG86:AI86"/>
    <mergeCell ref="AJ86:AK86"/>
    <mergeCell ref="AL86:AM86"/>
    <mergeCell ref="AN86:AO86"/>
    <mergeCell ref="AP84:AQ84"/>
    <mergeCell ref="B85:AC85"/>
    <mergeCell ref="AD85:AF85"/>
    <mergeCell ref="AG85:AI85"/>
    <mergeCell ref="AJ85:AK85"/>
    <mergeCell ref="AL85:AM85"/>
    <mergeCell ref="AN85:AO85"/>
    <mergeCell ref="AP85:AQ85"/>
    <mergeCell ref="B84:AC84"/>
    <mergeCell ref="AD84:AF84"/>
    <mergeCell ref="AG84:AI84"/>
    <mergeCell ref="AJ84:AK84"/>
    <mergeCell ref="AL84:AM84"/>
    <mergeCell ref="AN84:AO84"/>
    <mergeCell ref="AP82:AQ82"/>
    <mergeCell ref="B83:AC83"/>
    <mergeCell ref="AD83:AF83"/>
    <mergeCell ref="AG83:AI83"/>
    <mergeCell ref="AJ83:AK83"/>
    <mergeCell ref="AL83:AM83"/>
    <mergeCell ref="AN83:AO83"/>
    <mergeCell ref="AP83:AQ83"/>
    <mergeCell ref="B82:AC82"/>
    <mergeCell ref="AD82:AF82"/>
    <mergeCell ref="AG82:AI82"/>
    <mergeCell ref="AJ82:AK82"/>
    <mergeCell ref="AL82:AM82"/>
    <mergeCell ref="AN82:AO82"/>
    <mergeCell ref="AP80:AQ80"/>
    <mergeCell ref="B81:AC81"/>
    <mergeCell ref="AD81:AF81"/>
    <mergeCell ref="AG81:AI81"/>
    <mergeCell ref="AJ81:AK81"/>
    <mergeCell ref="AL81:AM81"/>
    <mergeCell ref="AN81:AO81"/>
    <mergeCell ref="AP81:AQ81"/>
    <mergeCell ref="B80:AC80"/>
    <mergeCell ref="AD80:AF80"/>
    <mergeCell ref="AG80:AI80"/>
    <mergeCell ref="AJ80:AK80"/>
    <mergeCell ref="AL80:AM80"/>
    <mergeCell ref="AN80:AO80"/>
    <mergeCell ref="AP78:AQ78"/>
    <mergeCell ref="B79:AC79"/>
    <mergeCell ref="AD79:AF79"/>
    <mergeCell ref="AG79:AI79"/>
    <mergeCell ref="AJ79:AK79"/>
    <mergeCell ref="AL79:AM79"/>
    <mergeCell ref="AN79:AO79"/>
    <mergeCell ref="AP79:AQ79"/>
    <mergeCell ref="B78:AC78"/>
    <mergeCell ref="AD78:AF78"/>
    <mergeCell ref="AG78:AI78"/>
    <mergeCell ref="AJ78:AK78"/>
    <mergeCell ref="AL78:AM78"/>
    <mergeCell ref="AN78:AO78"/>
    <mergeCell ref="AP76:AQ76"/>
    <mergeCell ref="B77:AC77"/>
    <mergeCell ref="AD77:AF77"/>
    <mergeCell ref="AG77:AI77"/>
    <mergeCell ref="AJ77:AK77"/>
    <mergeCell ref="AL77:AM77"/>
    <mergeCell ref="AN77:AO77"/>
    <mergeCell ref="AP77:AQ77"/>
    <mergeCell ref="B76:AC76"/>
    <mergeCell ref="AD76:AF76"/>
    <mergeCell ref="AG76:AI76"/>
    <mergeCell ref="AJ76:AK76"/>
    <mergeCell ref="AL76:AM76"/>
    <mergeCell ref="AN76:AO76"/>
    <mergeCell ref="AP74:AQ74"/>
    <mergeCell ref="B75:AC75"/>
    <mergeCell ref="AD75:AF75"/>
    <mergeCell ref="AG75:AI75"/>
    <mergeCell ref="AJ75:AK75"/>
    <mergeCell ref="AL75:AM75"/>
    <mergeCell ref="AN75:AO75"/>
    <mergeCell ref="AP75:AQ75"/>
    <mergeCell ref="B74:AC74"/>
    <mergeCell ref="AD74:AF74"/>
    <mergeCell ref="AG74:AI74"/>
    <mergeCell ref="AJ74:AK74"/>
    <mergeCell ref="AL74:AM74"/>
    <mergeCell ref="AN74:AO74"/>
    <mergeCell ref="AP72:AQ72"/>
    <mergeCell ref="B73:AC73"/>
    <mergeCell ref="AD73:AF73"/>
    <mergeCell ref="AG73:AI73"/>
    <mergeCell ref="AJ73:AK73"/>
    <mergeCell ref="AL73:AM73"/>
    <mergeCell ref="AN73:AO73"/>
    <mergeCell ref="AP73:AQ73"/>
    <mergeCell ref="B72:AC72"/>
    <mergeCell ref="AD72:AF72"/>
    <mergeCell ref="AG72:AI72"/>
    <mergeCell ref="AJ72:AK72"/>
    <mergeCell ref="AL72:AM72"/>
    <mergeCell ref="AN72:AO72"/>
    <mergeCell ref="AP70:AQ70"/>
    <mergeCell ref="B71:AC71"/>
    <mergeCell ref="AD71:AF71"/>
    <mergeCell ref="AG71:AI71"/>
    <mergeCell ref="AJ71:AK71"/>
    <mergeCell ref="AL71:AM71"/>
    <mergeCell ref="AN71:AO71"/>
    <mergeCell ref="AP71:AQ71"/>
    <mergeCell ref="B70:AC70"/>
    <mergeCell ref="AD70:AF70"/>
    <mergeCell ref="AG70:AI70"/>
    <mergeCell ref="AJ70:AK70"/>
    <mergeCell ref="AL70:AM70"/>
    <mergeCell ref="AN70:AO70"/>
    <mergeCell ref="AP68:AQ68"/>
    <mergeCell ref="B69:AC69"/>
    <mergeCell ref="AD69:AF69"/>
    <mergeCell ref="AG69:AI69"/>
    <mergeCell ref="AJ69:AK69"/>
    <mergeCell ref="AL69:AM69"/>
    <mergeCell ref="AN69:AO69"/>
    <mergeCell ref="AP69:AQ69"/>
    <mergeCell ref="B68:AC68"/>
    <mergeCell ref="AD68:AF68"/>
    <mergeCell ref="AG68:AI68"/>
    <mergeCell ref="AJ68:AK68"/>
    <mergeCell ref="AL68:AM68"/>
    <mergeCell ref="AN68:AO68"/>
    <mergeCell ref="AP66:AQ66"/>
    <mergeCell ref="B67:AC67"/>
    <mergeCell ref="AD67:AF67"/>
    <mergeCell ref="AG67:AI67"/>
    <mergeCell ref="AJ67:AK67"/>
    <mergeCell ref="AL67:AM67"/>
    <mergeCell ref="AN67:AO67"/>
    <mergeCell ref="AP67:AQ67"/>
    <mergeCell ref="B66:AC66"/>
    <mergeCell ref="AD66:AF66"/>
    <mergeCell ref="AG66:AI66"/>
    <mergeCell ref="AJ66:AK66"/>
    <mergeCell ref="AL66:AM66"/>
    <mergeCell ref="AN66:AO66"/>
    <mergeCell ref="B65:AC65"/>
    <mergeCell ref="AD65:AF65"/>
    <mergeCell ref="AG65:AI65"/>
    <mergeCell ref="AJ65:AK65"/>
    <mergeCell ref="AL65:AM65"/>
    <mergeCell ref="AN65:AO65"/>
    <mergeCell ref="AP65:AQ65"/>
    <mergeCell ref="B64:AC64"/>
    <mergeCell ref="AD64:AF64"/>
    <mergeCell ref="AG64:AI64"/>
    <mergeCell ref="AJ64:AK64"/>
    <mergeCell ref="AL64:AM64"/>
    <mergeCell ref="AN64:AO64"/>
    <mergeCell ref="AP62:AQ62"/>
    <mergeCell ref="B63:AC63"/>
    <mergeCell ref="AD63:AF63"/>
    <mergeCell ref="AG63:AI63"/>
    <mergeCell ref="AJ63:AK63"/>
    <mergeCell ref="AL63:AM63"/>
    <mergeCell ref="AN63:AO63"/>
    <mergeCell ref="AP63:AQ63"/>
    <mergeCell ref="AP64:AQ64"/>
    <mergeCell ref="AD61:AF61"/>
    <mergeCell ref="AG61:AI61"/>
    <mergeCell ref="AJ61:AK61"/>
    <mergeCell ref="AL61:AM61"/>
    <mergeCell ref="AN61:AO61"/>
    <mergeCell ref="B62:AC62"/>
    <mergeCell ref="AD62:AF62"/>
    <mergeCell ref="AG62:AI62"/>
    <mergeCell ref="AJ62:AK62"/>
    <mergeCell ref="AL62:AM62"/>
    <mergeCell ref="AN62:AO62"/>
    <mergeCell ref="AP59:AQ59"/>
    <mergeCell ref="B60:AC60"/>
    <mergeCell ref="AD60:AF60"/>
    <mergeCell ref="AG60:AI60"/>
    <mergeCell ref="AJ60:AK60"/>
    <mergeCell ref="AL60:AM60"/>
    <mergeCell ref="AN60:AO60"/>
    <mergeCell ref="AP60:AQ60"/>
    <mergeCell ref="B59:AC59"/>
    <mergeCell ref="AD59:AF59"/>
    <mergeCell ref="AG59:AI59"/>
    <mergeCell ref="AJ59:AK59"/>
    <mergeCell ref="AL59:AM59"/>
    <mergeCell ref="AN59:AO59"/>
    <mergeCell ref="AP57:AQ57"/>
    <mergeCell ref="B58:AC58"/>
    <mergeCell ref="AD58:AF58"/>
    <mergeCell ref="AG58:AI58"/>
    <mergeCell ref="AJ58:AK58"/>
    <mergeCell ref="AL58:AM58"/>
    <mergeCell ref="AN58:AO58"/>
    <mergeCell ref="AP58:AQ58"/>
    <mergeCell ref="B57:AC57"/>
    <mergeCell ref="AD57:AF57"/>
    <mergeCell ref="AG57:AI57"/>
    <mergeCell ref="AJ57:AK57"/>
    <mergeCell ref="AL57:AM57"/>
    <mergeCell ref="AN57:AO57"/>
    <mergeCell ref="AP55:AQ55"/>
    <mergeCell ref="B56:AC56"/>
    <mergeCell ref="AD56:AF56"/>
    <mergeCell ref="AG56:AI56"/>
    <mergeCell ref="AJ56:AK56"/>
    <mergeCell ref="AL56:AM56"/>
    <mergeCell ref="AN56:AO56"/>
    <mergeCell ref="AP56:AQ56"/>
    <mergeCell ref="B55:AC55"/>
    <mergeCell ref="AD55:AF55"/>
    <mergeCell ref="AG55:AI55"/>
    <mergeCell ref="AJ55:AK55"/>
    <mergeCell ref="AL55:AM55"/>
    <mergeCell ref="AN55:AO55"/>
    <mergeCell ref="AP53:AQ53"/>
    <mergeCell ref="B54:AC54"/>
    <mergeCell ref="AD54:AF54"/>
    <mergeCell ref="AG54:AI54"/>
    <mergeCell ref="AJ54:AK54"/>
    <mergeCell ref="AL54:AM54"/>
    <mergeCell ref="AN54:AO54"/>
    <mergeCell ref="AP54:AQ54"/>
    <mergeCell ref="B53:AC53"/>
    <mergeCell ref="AD53:AF53"/>
    <mergeCell ref="AG53:AI53"/>
    <mergeCell ref="AJ53:AK53"/>
    <mergeCell ref="AL53:AM53"/>
    <mergeCell ref="AN53:AO53"/>
    <mergeCell ref="AP51:AQ51"/>
    <mergeCell ref="B52:AC52"/>
    <mergeCell ref="AD52:AF52"/>
    <mergeCell ref="AG52:AI52"/>
    <mergeCell ref="AJ52:AK52"/>
    <mergeCell ref="AL52:AM52"/>
    <mergeCell ref="AN52:AO52"/>
    <mergeCell ref="AP52:AQ52"/>
    <mergeCell ref="B51:AC51"/>
    <mergeCell ref="AD51:AF51"/>
    <mergeCell ref="AG51:AI51"/>
    <mergeCell ref="AJ51:AK51"/>
    <mergeCell ref="AL51:AM51"/>
    <mergeCell ref="AN51:AO51"/>
    <mergeCell ref="AP49:AQ49"/>
    <mergeCell ref="B50:AC50"/>
    <mergeCell ref="AD50:AF50"/>
    <mergeCell ref="AG50:AI50"/>
    <mergeCell ref="AJ50:AK50"/>
    <mergeCell ref="AL50:AM50"/>
    <mergeCell ref="AN50:AO50"/>
    <mergeCell ref="AP50:AQ50"/>
    <mergeCell ref="B49:AC49"/>
    <mergeCell ref="AD49:AF49"/>
    <mergeCell ref="AG49:AI49"/>
    <mergeCell ref="AJ49:AK49"/>
    <mergeCell ref="AL49:AM49"/>
    <mergeCell ref="AN49:AO49"/>
    <mergeCell ref="AP47:AQ47"/>
    <mergeCell ref="B48:AC48"/>
    <mergeCell ref="AD48:AF48"/>
    <mergeCell ref="AG48:AI48"/>
    <mergeCell ref="AJ48:AK48"/>
    <mergeCell ref="AL48:AM48"/>
    <mergeCell ref="AN48:AO48"/>
    <mergeCell ref="AP48:AQ48"/>
    <mergeCell ref="B47:AC47"/>
    <mergeCell ref="AD47:AF47"/>
    <mergeCell ref="AG47:AI47"/>
    <mergeCell ref="AJ47:AK47"/>
    <mergeCell ref="AL47:AM47"/>
    <mergeCell ref="AN47:AO47"/>
    <mergeCell ref="AN45:AO46"/>
    <mergeCell ref="AP45:AQ46"/>
    <mergeCell ref="AR45:AR46"/>
    <mergeCell ref="AS45:AS46"/>
    <mergeCell ref="AT45:AT46"/>
    <mergeCell ref="AU45:AU46"/>
    <mergeCell ref="A45:A46"/>
    <mergeCell ref="B45:AC45"/>
    <mergeCell ref="AD45:AF46"/>
    <mergeCell ref="AG45:AI46"/>
    <mergeCell ref="AJ45:AK46"/>
    <mergeCell ref="AL45:AM46"/>
    <mergeCell ref="B46:AC46"/>
    <mergeCell ref="AP43:AQ43"/>
    <mergeCell ref="B44:AC44"/>
    <mergeCell ref="AD44:AF44"/>
    <mergeCell ref="AG44:AI44"/>
    <mergeCell ref="AJ44:AK44"/>
    <mergeCell ref="AL44:AM44"/>
    <mergeCell ref="AN44:AO44"/>
    <mergeCell ref="AP44:AQ44"/>
    <mergeCell ref="B43:AC43"/>
    <mergeCell ref="AD43:AF43"/>
    <mergeCell ref="AG43:AI43"/>
    <mergeCell ref="AJ43:AK43"/>
    <mergeCell ref="AL43:AM43"/>
    <mergeCell ref="AN43:AO43"/>
    <mergeCell ref="AP41:AQ41"/>
    <mergeCell ref="B42:AC42"/>
    <mergeCell ref="AD42:AF42"/>
    <mergeCell ref="AG42:AI42"/>
    <mergeCell ref="AJ42:AK42"/>
    <mergeCell ref="AL42:AM42"/>
    <mergeCell ref="AN42:AO42"/>
    <mergeCell ref="AP42:AQ42"/>
    <mergeCell ref="B41:AC41"/>
    <mergeCell ref="AD41:AF41"/>
    <mergeCell ref="AG41:AI41"/>
    <mergeCell ref="AJ41:AK41"/>
    <mergeCell ref="AL41:AM41"/>
    <mergeCell ref="AN41:AO41"/>
    <mergeCell ref="AP39:AQ39"/>
    <mergeCell ref="B40:AC40"/>
    <mergeCell ref="AD40:AF40"/>
    <mergeCell ref="AG40:AI40"/>
    <mergeCell ref="AJ40:AK40"/>
    <mergeCell ref="AL40:AM40"/>
    <mergeCell ref="AN40:AO40"/>
    <mergeCell ref="AP40:AQ40"/>
    <mergeCell ref="B39:AC39"/>
    <mergeCell ref="AD39:AF39"/>
    <mergeCell ref="AG39:AI39"/>
    <mergeCell ref="AJ39:AK39"/>
    <mergeCell ref="AL39:AM39"/>
    <mergeCell ref="AN39:AO39"/>
    <mergeCell ref="AP37:AQ37"/>
    <mergeCell ref="B38:AC38"/>
    <mergeCell ref="AD38:AF38"/>
    <mergeCell ref="AG38:AI38"/>
    <mergeCell ref="AJ38:AK38"/>
    <mergeCell ref="AL38:AM38"/>
    <mergeCell ref="AN38:AO38"/>
    <mergeCell ref="AP38:AQ38"/>
    <mergeCell ref="B37:AC37"/>
    <mergeCell ref="AD37:AF37"/>
    <mergeCell ref="AG37:AI37"/>
    <mergeCell ref="AJ37:AK37"/>
    <mergeCell ref="AL37:AM37"/>
    <mergeCell ref="AN37:AO37"/>
    <mergeCell ref="AP35:AQ35"/>
    <mergeCell ref="B36:AC36"/>
    <mergeCell ref="AD36:AF36"/>
    <mergeCell ref="AG36:AI36"/>
    <mergeCell ref="AJ36:AK36"/>
    <mergeCell ref="AL36:AM36"/>
    <mergeCell ref="AN36:AO36"/>
    <mergeCell ref="AP36:AQ36"/>
    <mergeCell ref="B35:AC35"/>
    <mergeCell ref="AD35:AF35"/>
    <mergeCell ref="AG35:AI35"/>
    <mergeCell ref="AJ35:AK35"/>
    <mergeCell ref="AL35:AM35"/>
    <mergeCell ref="AN35:AO35"/>
    <mergeCell ref="AP33:AQ33"/>
    <mergeCell ref="B34:AC34"/>
    <mergeCell ref="AD34:AF34"/>
    <mergeCell ref="AG34:AI34"/>
    <mergeCell ref="AJ34:AK34"/>
    <mergeCell ref="AL34:AM34"/>
    <mergeCell ref="AN34:AO34"/>
    <mergeCell ref="AP34:AQ34"/>
    <mergeCell ref="B33:AC33"/>
    <mergeCell ref="AD33:AF33"/>
    <mergeCell ref="AG33:AI33"/>
    <mergeCell ref="AJ33:AK33"/>
    <mergeCell ref="AL33:AM33"/>
    <mergeCell ref="AN33:AO33"/>
    <mergeCell ref="AP31:AQ31"/>
    <mergeCell ref="B32:AC32"/>
    <mergeCell ref="AD32:AF32"/>
    <mergeCell ref="AG32:AI32"/>
    <mergeCell ref="AJ32:AK32"/>
    <mergeCell ref="AL32:AM32"/>
    <mergeCell ref="AN32:AO32"/>
    <mergeCell ref="AP32:AQ32"/>
    <mergeCell ref="B31:AC31"/>
    <mergeCell ref="AD31:AF31"/>
    <mergeCell ref="AG31:AI31"/>
    <mergeCell ref="AJ31:AK31"/>
    <mergeCell ref="AL31:AM31"/>
    <mergeCell ref="AN31:AO31"/>
    <mergeCell ref="AP29:AQ29"/>
    <mergeCell ref="B30:AC30"/>
    <mergeCell ref="AD30:AF30"/>
    <mergeCell ref="AG30:AI30"/>
    <mergeCell ref="AJ30:AK30"/>
    <mergeCell ref="AL30:AM30"/>
    <mergeCell ref="AN30:AO30"/>
    <mergeCell ref="AP30:AQ30"/>
    <mergeCell ref="B29:AC29"/>
    <mergeCell ref="AD29:AF29"/>
    <mergeCell ref="AG29:AI29"/>
    <mergeCell ref="AJ29:AK29"/>
    <mergeCell ref="AL29:AM29"/>
    <mergeCell ref="AN29:AO29"/>
    <mergeCell ref="AP27:AQ27"/>
    <mergeCell ref="B28:AC28"/>
    <mergeCell ref="AD28:AF28"/>
    <mergeCell ref="AG28:AI28"/>
    <mergeCell ref="AJ28:AK28"/>
    <mergeCell ref="AL28:AM28"/>
    <mergeCell ref="AN28:AO28"/>
    <mergeCell ref="AP28:AQ28"/>
    <mergeCell ref="B27:AC27"/>
    <mergeCell ref="AD27:AF27"/>
    <mergeCell ref="AG27:AI27"/>
    <mergeCell ref="AJ27:AK27"/>
    <mergeCell ref="AL27:AM27"/>
    <mergeCell ref="AN27:AO27"/>
    <mergeCell ref="AP25:AQ25"/>
    <mergeCell ref="B26:AC26"/>
    <mergeCell ref="AD26:AF26"/>
    <mergeCell ref="AG26:AI26"/>
    <mergeCell ref="AJ26:AK26"/>
    <mergeCell ref="AL26:AM26"/>
    <mergeCell ref="AN26:AO26"/>
    <mergeCell ref="AP26:AQ26"/>
    <mergeCell ref="B25:AC25"/>
    <mergeCell ref="AD25:AF25"/>
    <mergeCell ref="AG25:AI25"/>
    <mergeCell ref="AJ25:AK25"/>
    <mergeCell ref="AL25:AM25"/>
    <mergeCell ref="AN25:AO25"/>
    <mergeCell ref="AP23:AQ23"/>
    <mergeCell ref="B24:AC24"/>
    <mergeCell ref="AD24:AF24"/>
    <mergeCell ref="AG24:AI24"/>
    <mergeCell ref="AJ24:AK24"/>
    <mergeCell ref="AL24:AM24"/>
    <mergeCell ref="AN24:AO24"/>
    <mergeCell ref="AP24:AQ24"/>
    <mergeCell ref="B23:AC23"/>
    <mergeCell ref="AD23:AF23"/>
    <mergeCell ref="AG23:AI23"/>
    <mergeCell ref="AJ23:AK23"/>
    <mergeCell ref="AL23:AM23"/>
    <mergeCell ref="AN23:AO23"/>
    <mergeCell ref="AP21:AQ21"/>
    <mergeCell ref="B22:AC22"/>
    <mergeCell ref="AD22:AF22"/>
    <mergeCell ref="AG22:AI22"/>
    <mergeCell ref="AJ22:AK22"/>
    <mergeCell ref="AL22:AM22"/>
    <mergeCell ref="AN22:AO22"/>
    <mergeCell ref="AP22:AQ22"/>
    <mergeCell ref="B21:AC21"/>
    <mergeCell ref="AD21:AF21"/>
    <mergeCell ref="AG21:AI21"/>
    <mergeCell ref="AJ21:AK21"/>
    <mergeCell ref="AL21:AM21"/>
    <mergeCell ref="AN21:AO21"/>
    <mergeCell ref="AP19:AQ19"/>
    <mergeCell ref="B20:AC20"/>
    <mergeCell ref="AD20:AF20"/>
    <mergeCell ref="AG20:AI20"/>
    <mergeCell ref="AJ20:AK20"/>
    <mergeCell ref="AL20:AM20"/>
    <mergeCell ref="AN20:AO20"/>
    <mergeCell ref="AP20:AQ20"/>
    <mergeCell ref="B19:AC19"/>
    <mergeCell ref="AD19:AF19"/>
    <mergeCell ref="AG19:AI19"/>
    <mergeCell ref="AJ19:AK19"/>
    <mergeCell ref="AL19:AM19"/>
    <mergeCell ref="AN19:AO19"/>
    <mergeCell ref="AP17:AQ17"/>
    <mergeCell ref="B18:AC18"/>
    <mergeCell ref="AD18:AF18"/>
    <mergeCell ref="AG18:AI18"/>
    <mergeCell ref="AJ18:AK18"/>
    <mergeCell ref="AL18:AM18"/>
    <mergeCell ref="AN18:AO18"/>
    <mergeCell ref="AP18:AQ18"/>
    <mergeCell ref="B17:AC17"/>
    <mergeCell ref="AD17:AF17"/>
    <mergeCell ref="AG17:AI17"/>
    <mergeCell ref="AJ17:AK17"/>
    <mergeCell ref="AL17:AM17"/>
    <mergeCell ref="AN17:AO17"/>
    <mergeCell ref="AP15:AQ15"/>
    <mergeCell ref="B16:AC16"/>
    <mergeCell ref="AD16:AF16"/>
    <mergeCell ref="AG16:AI16"/>
    <mergeCell ref="AJ16:AK16"/>
    <mergeCell ref="AL16:AM16"/>
    <mergeCell ref="AN16:AO16"/>
    <mergeCell ref="AP16:AQ16"/>
    <mergeCell ref="B15:AC15"/>
    <mergeCell ref="AD15:AF15"/>
    <mergeCell ref="AG15:AI15"/>
    <mergeCell ref="AJ15:AK15"/>
    <mergeCell ref="AL15:AM15"/>
    <mergeCell ref="AN15:AO15"/>
    <mergeCell ref="AP13:AQ13"/>
    <mergeCell ref="B14:AC14"/>
    <mergeCell ref="AD14:AF14"/>
    <mergeCell ref="AG14:AI14"/>
    <mergeCell ref="AJ14:AK14"/>
    <mergeCell ref="AL14:AM14"/>
    <mergeCell ref="AN14:AO14"/>
    <mergeCell ref="AP14:AQ14"/>
    <mergeCell ref="B13:AC13"/>
    <mergeCell ref="AD13:AF13"/>
    <mergeCell ref="AG13:AI13"/>
    <mergeCell ref="AJ13:AK13"/>
    <mergeCell ref="AL13:AM13"/>
    <mergeCell ref="AN13:AO13"/>
    <mergeCell ref="AP11:AQ11"/>
    <mergeCell ref="B12:AC12"/>
    <mergeCell ref="AD12:AF12"/>
    <mergeCell ref="AG12:AI12"/>
    <mergeCell ref="AJ12:AK12"/>
    <mergeCell ref="AL12:AM12"/>
    <mergeCell ref="AN12:AO12"/>
    <mergeCell ref="AP12:AQ12"/>
    <mergeCell ref="B11:AC11"/>
    <mergeCell ref="AD11:AF11"/>
    <mergeCell ref="AG11:AI11"/>
    <mergeCell ref="AJ11:AK11"/>
    <mergeCell ref="AL11:AM11"/>
    <mergeCell ref="AN11:AO11"/>
    <mergeCell ref="AP9:AQ9"/>
    <mergeCell ref="B10:AC10"/>
    <mergeCell ref="AD10:AF10"/>
    <mergeCell ref="AG10:AI10"/>
    <mergeCell ref="AJ10:AK10"/>
    <mergeCell ref="AL10:AM10"/>
    <mergeCell ref="AN10:AO10"/>
    <mergeCell ref="AP10:AQ10"/>
    <mergeCell ref="B9:AC9"/>
    <mergeCell ref="AD9:AF9"/>
    <mergeCell ref="AG9:AI9"/>
    <mergeCell ref="AJ9:AK9"/>
    <mergeCell ref="AL9:AM9"/>
    <mergeCell ref="AN9:AO9"/>
    <mergeCell ref="AP7:AQ7"/>
    <mergeCell ref="B8:AC8"/>
    <mergeCell ref="AD8:AF8"/>
    <mergeCell ref="AG8:AI8"/>
    <mergeCell ref="AJ8:AK8"/>
    <mergeCell ref="AL8:AM8"/>
    <mergeCell ref="AN8:AO8"/>
    <mergeCell ref="AP8:AQ8"/>
    <mergeCell ref="B7:AC7"/>
    <mergeCell ref="AD7:AF7"/>
    <mergeCell ref="AG7:AI7"/>
    <mergeCell ref="AJ7:AK7"/>
    <mergeCell ref="AL7:AM7"/>
    <mergeCell ref="AN7:AO7"/>
    <mergeCell ref="B4:AC4"/>
    <mergeCell ref="AD4:AF4"/>
    <mergeCell ref="AG4:AI4"/>
    <mergeCell ref="AJ4:AK4"/>
    <mergeCell ref="AL4:AM4"/>
    <mergeCell ref="AN4:AO4"/>
    <mergeCell ref="AP4:AQ4"/>
    <mergeCell ref="B6:AC6"/>
    <mergeCell ref="AD6:AF6"/>
    <mergeCell ref="AG6:AI6"/>
    <mergeCell ref="AJ6:AK6"/>
    <mergeCell ref="AL6:AM6"/>
    <mergeCell ref="AN6:AO6"/>
    <mergeCell ref="AP6:AQ6"/>
    <mergeCell ref="AJ5:AK5"/>
    <mergeCell ref="A2:A3"/>
    <mergeCell ref="B2:AC3"/>
    <mergeCell ref="AD2:AF3"/>
    <mergeCell ref="AG2:AI3"/>
    <mergeCell ref="AJ2:AQ2"/>
    <mergeCell ref="AR2:AU2"/>
    <mergeCell ref="AX2:BA2"/>
    <mergeCell ref="AJ3:AK3"/>
    <mergeCell ref="AL3:AM3"/>
    <mergeCell ref="AN3:AO3"/>
    <mergeCell ref="AP3:AQ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2"/>
  <sheetViews>
    <sheetView topLeftCell="A4" workbookViewId="0">
      <selection activeCell="AB31" sqref="AB31:AC31"/>
    </sheetView>
  </sheetViews>
  <sheetFormatPr defaultColWidth="1.7109375" defaultRowHeight="10.5"/>
  <cols>
    <col min="1" max="1" width="2" style="58" customWidth="1"/>
    <col min="2" max="8" width="1.7109375" style="58" customWidth="1"/>
    <col min="9" max="9" width="2.140625" style="58" customWidth="1"/>
    <col min="10" max="10" width="1.7109375" style="58" customWidth="1"/>
    <col min="11" max="11" width="2.140625" style="58" customWidth="1"/>
    <col min="12" max="18" width="1.7109375" style="58" customWidth="1"/>
    <col min="19" max="20" width="1.7109375" style="120" customWidth="1"/>
    <col min="21" max="23" width="1.7109375" style="58" customWidth="1"/>
    <col min="24" max="24" width="2" style="58" customWidth="1"/>
    <col min="25" max="25" width="1.7109375" style="58" customWidth="1"/>
    <col min="26" max="26" width="2.42578125" style="58" customWidth="1"/>
    <col min="27" max="27" width="1.85546875" style="58" customWidth="1"/>
    <col min="28" max="28" width="2.42578125" style="58" customWidth="1"/>
    <col min="29" max="30" width="1.7109375" style="58" customWidth="1"/>
    <col min="31" max="34" width="2.28515625" style="58" customWidth="1"/>
    <col min="35" max="36" width="1.7109375" style="58" customWidth="1"/>
    <col min="37" max="37" width="2.42578125" style="58" customWidth="1"/>
    <col min="38" max="38" width="1.7109375" style="58" customWidth="1"/>
    <col min="39" max="39" width="1.42578125" style="58" customWidth="1"/>
    <col min="40" max="40" width="2.28515625" style="58" customWidth="1"/>
    <col min="41" max="47" width="1.7109375" style="58" customWidth="1"/>
    <col min="48" max="48" width="2.28515625" style="58" customWidth="1"/>
    <col min="49" max="49" width="1.7109375" style="58" customWidth="1"/>
    <col min="50" max="50" width="2.28515625" style="58" customWidth="1"/>
    <col min="51" max="51" width="2.42578125" style="58" customWidth="1"/>
    <col min="52" max="52" width="2.5703125" style="58" customWidth="1"/>
    <col min="53" max="53" width="2" style="58" customWidth="1"/>
    <col min="54" max="54" width="2.5703125" style="58" customWidth="1"/>
    <col min="55" max="55" width="3.85546875" style="58" customWidth="1"/>
    <col min="56" max="56" width="2.5703125" style="58" customWidth="1"/>
    <col min="57" max="57" width="2.42578125" style="58" customWidth="1"/>
    <col min="58" max="58" width="4.140625" style="58" customWidth="1"/>
    <col min="59" max="59" width="3.42578125" style="58" customWidth="1"/>
    <col min="60" max="60" width="4" style="58" customWidth="1"/>
    <col min="61" max="62" width="3" style="58" customWidth="1"/>
    <col min="63" max="63" width="6.85546875" style="58" customWidth="1"/>
    <col min="64" max="66" width="3" style="58" customWidth="1"/>
    <col min="67" max="67" width="4.5703125" style="58" customWidth="1"/>
    <col min="68" max="16384" width="1.7109375" style="58"/>
  </cols>
  <sheetData>
    <row r="1" spans="1:67">
      <c r="A1" s="320"/>
      <c r="B1" s="320"/>
      <c r="C1" s="320"/>
      <c r="D1" s="320"/>
      <c r="E1" s="320"/>
      <c r="F1" s="320"/>
      <c r="G1" s="320"/>
      <c r="H1" s="320"/>
      <c r="I1" s="320"/>
      <c r="J1" s="320"/>
      <c r="O1" s="120"/>
      <c r="P1" s="120"/>
      <c r="S1" s="60"/>
      <c r="T1" s="60"/>
      <c r="U1" s="60"/>
      <c r="V1" s="60"/>
      <c r="W1" s="60"/>
      <c r="Y1" s="60" t="s">
        <v>0</v>
      </c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BA1" s="120" t="s">
        <v>1</v>
      </c>
      <c r="BB1" s="120"/>
      <c r="BC1" s="120"/>
      <c r="BD1" s="120"/>
      <c r="BE1" s="120"/>
      <c r="BF1" s="120"/>
      <c r="BG1" s="120"/>
      <c r="BH1" s="120"/>
      <c r="BI1" s="120"/>
      <c r="BJ1" s="120"/>
    </row>
    <row r="2" spans="1:67">
      <c r="A2" s="320"/>
      <c r="B2" s="320"/>
      <c r="C2" s="320"/>
      <c r="D2" s="320"/>
      <c r="E2" s="320"/>
      <c r="F2" s="320"/>
      <c r="G2" s="320"/>
      <c r="H2" s="320"/>
      <c r="I2" s="320"/>
      <c r="J2" s="320"/>
      <c r="O2" s="120"/>
      <c r="P2" s="120"/>
      <c r="S2" s="58"/>
      <c r="T2" s="58"/>
      <c r="Y2" s="120"/>
      <c r="Z2" s="120"/>
      <c r="AA2" s="120"/>
      <c r="AB2" s="120"/>
      <c r="AC2" s="120"/>
      <c r="AD2" s="120"/>
      <c r="BA2" s="121" t="s">
        <v>2</v>
      </c>
      <c r="BB2" s="121"/>
      <c r="BC2" s="121"/>
      <c r="BD2" s="121"/>
      <c r="BE2" s="121"/>
      <c r="BF2" s="121"/>
      <c r="BG2" s="121"/>
      <c r="BH2" s="121"/>
      <c r="BI2" s="121"/>
      <c r="BJ2" s="121"/>
    </row>
    <row r="3" spans="1:67">
      <c r="A3" s="320"/>
      <c r="B3" s="320"/>
      <c r="C3" s="320"/>
      <c r="D3" s="320"/>
      <c r="E3" s="320"/>
      <c r="F3" s="320"/>
      <c r="G3" s="320"/>
      <c r="H3" s="320"/>
      <c r="I3" s="320"/>
      <c r="J3" s="320"/>
      <c r="O3" s="120"/>
      <c r="P3" s="120"/>
      <c r="U3" s="120"/>
      <c r="V3" s="120" t="s">
        <v>3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BA3" s="117" t="s">
        <v>267</v>
      </c>
      <c r="BB3" s="117"/>
      <c r="BC3" s="117"/>
      <c r="BD3" s="117"/>
      <c r="BE3" s="117"/>
      <c r="BF3" s="117"/>
      <c r="BG3" s="117"/>
      <c r="BH3" s="117"/>
      <c r="BI3" s="117"/>
      <c r="BJ3" s="117"/>
      <c r="BO3" s="120"/>
    </row>
    <row r="4" spans="1:67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287" t="s">
        <v>4</v>
      </c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BA4" s="63" t="s">
        <v>272</v>
      </c>
      <c r="BB4" s="63"/>
      <c r="BC4" s="63"/>
      <c r="BD4" s="63"/>
      <c r="BE4" s="63"/>
      <c r="BF4" s="63"/>
      <c r="BG4" s="63"/>
      <c r="BH4" s="63"/>
      <c r="BI4" s="63"/>
      <c r="BJ4" s="63"/>
    </row>
    <row r="5" spans="1:67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58" t="s">
        <v>5</v>
      </c>
      <c r="R5" s="65" t="s">
        <v>266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23"/>
      <c r="BF5" s="123"/>
      <c r="BG5" s="123"/>
      <c r="BH5" s="123"/>
      <c r="BI5" s="123"/>
      <c r="BJ5" s="123"/>
    </row>
    <row r="6" spans="1:67">
      <c r="K6" s="58" t="s">
        <v>6</v>
      </c>
      <c r="S6" s="58"/>
      <c r="T6" s="58"/>
      <c r="V6" s="58" t="s">
        <v>7</v>
      </c>
      <c r="BE6" s="120"/>
      <c r="BF6" s="120"/>
      <c r="BG6" s="120"/>
      <c r="BH6" s="120"/>
      <c r="BI6" s="120"/>
      <c r="BJ6" s="120"/>
    </row>
    <row r="7" spans="1:67">
      <c r="K7" s="58" t="s">
        <v>8</v>
      </c>
      <c r="S7" s="58"/>
      <c r="T7" s="58"/>
      <c r="BD7" s="66"/>
      <c r="BE7" s="123"/>
      <c r="BF7" s="123"/>
      <c r="BG7" s="123"/>
      <c r="BH7" s="123"/>
      <c r="BI7" s="123"/>
      <c r="BJ7" s="123"/>
    </row>
    <row r="8" spans="1:67">
      <c r="K8" s="58" t="s">
        <v>9</v>
      </c>
      <c r="S8" s="58"/>
      <c r="T8" s="58"/>
      <c r="Z8" s="58" t="s">
        <v>10</v>
      </c>
      <c r="BE8" s="124"/>
      <c r="BF8" s="124"/>
      <c r="BG8" s="124"/>
      <c r="BH8" s="124"/>
      <c r="BI8" s="124"/>
      <c r="BJ8" s="124"/>
    </row>
    <row r="9" spans="1:67" ht="12.75" customHeight="1">
      <c r="A9" s="287" t="s">
        <v>11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120"/>
      <c r="AY9" s="120"/>
      <c r="AZ9" s="120"/>
      <c r="BA9" s="120"/>
      <c r="BB9" s="120"/>
      <c r="BC9" s="120"/>
      <c r="BD9" s="120"/>
      <c r="BE9" s="124"/>
      <c r="BF9" s="124"/>
      <c r="BG9" s="124"/>
      <c r="BH9" s="124"/>
      <c r="BI9" s="124"/>
      <c r="BJ9" s="124"/>
    </row>
    <row r="10" spans="1:67" ht="12.75" customHeight="1">
      <c r="A10" s="535" t="s">
        <v>12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320"/>
      <c r="BL10" s="320"/>
      <c r="BM10" s="320"/>
    </row>
    <row r="11" spans="1:67" ht="31.5" customHeight="1">
      <c r="A11" s="323" t="s">
        <v>13</v>
      </c>
      <c r="B11" s="325" t="s">
        <v>14</v>
      </c>
      <c r="C11" s="326"/>
      <c r="D11" s="326"/>
      <c r="E11" s="327"/>
      <c r="F11" s="328" t="s">
        <v>15</v>
      </c>
      <c r="G11" s="329"/>
      <c r="H11" s="329"/>
      <c r="I11" s="329"/>
      <c r="J11" s="330"/>
      <c r="K11" s="328" t="s">
        <v>16</v>
      </c>
      <c r="L11" s="329"/>
      <c r="M11" s="329"/>
      <c r="N11" s="330"/>
      <c r="O11" s="328" t="s">
        <v>17</v>
      </c>
      <c r="P11" s="329"/>
      <c r="Q11" s="329"/>
      <c r="R11" s="329"/>
      <c r="S11" s="330"/>
      <c r="T11" s="328" t="s">
        <v>18</v>
      </c>
      <c r="U11" s="329"/>
      <c r="V11" s="329"/>
      <c r="W11" s="330"/>
      <c r="X11" s="328" t="s">
        <v>19</v>
      </c>
      <c r="Y11" s="329"/>
      <c r="Z11" s="329"/>
      <c r="AA11" s="330"/>
      <c r="AB11" s="328" t="s">
        <v>20</v>
      </c>
      <c r="AC11" s="329"/>
      <c r="AD11" s="329"/>
      <c r="AE11" s="330"/>
      <c r="AF11" s="328" t="s">
        <v>21</v>
      </c>
      <c r="AG11" s="329"/>
      <c r="AH11" s="329"/>
      <c r="AI11" s="329"/>
      <c r="AJ11" s="330"/>
      <c r="AK11" s="328" t="s">
        <v>22</v>
      </c>
      <c r="AL11" s="329"/>
      <c r="AM11" s="329"/>
      <c r="AN11" s="330"/>
      <c r="AO11" s="328" t="s">
        <v>23</v>
      </c>
      <c r="AP11" s="329"/>
      <c r="AQ11" s="329"/>
      <c r="AR11" s="329"/>
      <c r="AS11" s="330"/>
      <c r="AT11" s="328" t="s">
        <v>24</v>
      </c>
      <c r="AU11" s="329"/>
      <c r="AV11" s="329"/>
      <c r="AW11" s="330"/>
      <c r="AX11" s="328" t="s">
        <v>25</v>
      </c>
      <c r="AY11" s="329"/>
      <c r="AZ11" s="329"/>
      <c r="BA11" s="330"/>
      <c r="BB11" s="328" t="s">
        <v>26</v>
      </c>
      <c r="BC11" s="330"/>
      <c r="BD11" s="68" t="s">
        <v>27</v>
      </c>
      <c r="BE11" s="328" t="s">
        <v>28</v>
      </c>
      <c r="BF11" s="329"/>
      <c r="BG11" s="330"/>
      <c r="BH11" s="346" t="s">
        <v>286</v>
      </c>
      <c r="BI11" s="346" t="s">
        <v>30</v>
      </c>
      <c r="BJ11" s="346" t="s">
        <v>31</v>
      </c>
      <c r="BK11" s="66"/>
      <c r="BL11" s="66"/>
      <c r="BM11" s="66"/>
    </row>
    <row r="12" spans="1:67" ht="27.75">
      <c r="A12" s="324"/>
      <c r="B12" s="71" t="s">
        <v>273</v>
      </c>
      <c r="C12" s="71" t="s">
        <v>274</v>
      </c>
      <c r="D12" s="71" t="s">
        <v>275</v>
      </c>
      <c r="E12" s="71" t="s">
        <v>276</v>
      </c>
      <c r="F12" s="125" t="s">
        <v>277</v>
      </c>
      <c r="G12" s="125" t="s">
        <v>45</v>
      </c>
      <c r="H12" s="125" t="s">
        <v>46</v>
      </c>
      <c r="I12" s="125" t="s">
        <v>47</v>
      </c>
      <c r="J12" s="125" t="s">
        <v>48</v>
      </c>
      <c r="K12" s="71" t="s">
        <v>49</v>
      </c>
      <c r="L12" s="71" t="s">
        <v>50</v>
      </c>
      <c r="M12" s="71" t="s">
        <v>51</v>
      </c>
      <c r="N12" s="71" t="s">
        <v>53</v>
      </c>
      <c r="O12" s="125" t="s">
        <v>278</v>
      </c>
      <c r="P12" s="125" t="s">
        <v>279</v>
      </c>
      <c r="Q12" s="125" t="s">
        <v>275</v>
      </c>
      <c r="R12" s="125" t="s">
        <v>276</v>
      </c>
      <c r="S12" s="125" t="s">
        <v>280</v>
      </c>
      <c r="T12" s="125" t="s">
        <v>45</v>
      </c>
      <c r="U12" s="125" t="s">
        <v>46</v>
      </c>
      <c r="V12" s="125" t="s">
        <v>47</v>
      </c>
      <c r="W12" s="125" t="s">
        <v>48</v>
      </c>
      <c r="X12" s="125" t="s">
        <v>49</v>
      </c>
      <c r="Y12" s="125" t="s">
        <v>50</v>
      </c>
      <c r="Z12" s="125" t="s">
        <v>51</v>
      </c>
      <c r="AA12" s="125" t="s">
        <v>52</v>
      </c>
      <c r="AB12" s="71" t="s">
        <v>49</v>
      </c>
      <c r="AC12" s="71" t="s">
        <v>50</v>
      </c>
      <c r="AD12" s="71" t="s">
        <v>51</v>
      </c>
      <c r="AE12" s="71" t="s">
        <v>53</v>
      </c>
      <c r="AF12" s="125" t="s">
        <v>54</v>
      </c>
      <c r="AG12" s="125" t="s">
        <v>35</v>
      </c>
      <c r="AH12" s="125" t="s">
        <v>36</v>
      </c>
      <c r="AI12" s="125" t="s">
        <v>37</v>
      </c>
      <c r="AJ12" s="125" t="s">
        <v>55</v>
      </c>
      <c r="AK12" s="71" t="s">
        <v>56</v>
      </c>
      <c r="AL12" s="71" t="s">
        <v>57</v>
      </c>
      <c r="AM12" s="71" t="s">
        <v>58</v>
      </c>
      <c r="AN12" s="71" t="s">
        <v>59</v>
      </c>
      <c r="AO12" s="125" t="s">
        <v>43</v>
      </c>
      <c r="AP12" s="125" t="s">
        <v>44</v>
      </c>
      <c r="AQ12" s="125" t="s">
        <v>32</v>
      </c>
      <c r="AR12" s="125" t="s">
        <v>33</v>
      </c>
      <c r="AS12" s="125" t="s">
        <v>34</v>
      </c>
      <c r="AT12" s="125" t="s">
        <v>35</v>
      </c>
      <c r="AU12" s="125" t="s">
        <v>36</v>
      </c>
      <c r="AV12" s="125" t="s">
        <v>37</v>
      </c>
      <c r="AW12" s="125" t="s">
        <v>38</v>
      </c>
      <c r="AX12" s="71" t="s">
        <v>39</v>
      </c>
      <c r="AY12" s="71" t="s">
        <v>40</v>
      </c>
      <c r="AZ12" s="71" t="s">
        <v>41</v>
      </c>
      <c r="BA12" s="71" t="s">
        <v>42</v>
      </c>
      <c r="BB12" s="71" t="s">
        <v>60</v>
      </c>
      <c r="BC12" s="71" t="s">
        <v>61</v>
      </c>
      <c r="BD12" s="71" t="s">
        <v>60</v>
      </c>
      <c r="BE12" s="128" t="s">
        <v>284</v>
      </c>
      <c r="BF12" s="127" t="s">
        <v>271</v>
      </c>
      <c r="BG12" s="127" t="s">
        <v>285</v>
      </c>
      <c r="BH12" s="347"/>
      <c r="BI12" s="347"/>
      <c r="BJ12" s="347"/>
      <c r="BK12" s="66"/>
      <c r="BL12" s="66"/>
      <c r="BM12" s="66"/>
    </row>
    <row r="13" spans="1:67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2"/>
      <c r="T13" s="122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F13" s="129"/>
      <c r="BG13" s="72"/>
      <c r="BH13" s="129"/>
      <c r="BI13" s="129"/>
      <c r="BJ13" s="129"/>
      <c r="BK13" s="66"/>
      <c r="BL13" s="66"/>
      <c r="BM13" s="123"/>
    </row>
    <row r="14" spans="1:67">
      <c r="A14" s="129">
        <v>2</v>
      </c>
      <c r="B14" s="129"/>
      <c r="C14" s="129"/>
      <c r="D14" s="129"/>
      <c r="E14" s="129"/>
      <c r="F14" s="129"/>
      <c r="G14" s="129"/>
      <c r="H14" s="129"/>
      <c r="I14" s="129">
        <v>17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73" t="s">
        <v>65</v>
      </c>
      <c r="T14" s="73" t="s">
        <v>65</v>
      </c>
      <c r="U14" s="129"/>
      <c r="V14" s="129"/>
      <c r="W14" s="129"/>
      <c r="X14" s="129"/>
      <c r="Y14" s="129"/>
      <c r="Z14" s="129">
        <v>19</v>
      </c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 t="s">
        <v>66</v>
      </c>
      <c r="AO14" s="74" t="s">
        <v>67</v>
      </c>
      <c r="AP14" s="74" t="s">
        <v>67</v>
      </c>
      <c r="AQ14" s="74" t="s">
        <v>67</v>
      </c>
      <c r="AR14" s="74" t="s">
        <v>67</v>
      </c>
      <c r="AS14" s="74" t="s">
        <v>65</v>
      </c>
      <c r="AT14" s="74" t="s">
        <v>65</v>
      </c>
      <c r="AU14" s="74" t="s">
        <v>65</v>
      </c>
      <c r="AV14" s="74" t="s">
        <v>65</v>
      </c>
      <c r="AW14" s="74" t="s">
        <v>65</v>
      </c>
      <c r="AX14" s="74" t="s">
        <v>65</v>
      </c>
      <c r="AY14" s="74" t="s">
        <v>65</v>
      </c>
      <c r="AZ14" s="74" t="s">
        <v>65</v>
      </c>
      <c r="BA14" s="74" t="s">
        <v>65</v>
      </c>
      <c r="BB14" s="122">
        <v>36</v>
      </c>
      <c r="BC14" s="122">
        <v>1296</v>
      </c>
      <c r="BD14" s="72">
        <v>1</v>
      </c>
      <c r="BE14" s="122">
        <v>4</v>
      </c>
      <c r="BF14" s="122"/>
      <c r="BG14" s="122"/>
      <c r="BH14" s="122"/>
      <c r="BI14" s="122">
        <v>11</v>
      </c>
      <c r="BJ14" s="122">
        <v>52</v>
      </c>
    </row>
    <row r="15" spans="1:67">
      <c r="A15" s="129">
        <v>3</v>
      </c>
      <c r="B15" s="129"/>
      <c r="C15" s="129"/>
      <c r="D15" s="129"/>
      <c r="E15" s="129"/>
      <c r="F15" s="129"/>
      <c r="G15" s="129"/>
      <c r="H15" s="129"/>
      <c r="I15" s="129">
        <v>17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2" t="s">
        <v>66</v>
      </c>
      <c r="T15" s="73" t="s">
        <v>65</v>
      </c>
      <c r="U15" s="74" t="s">
        <v>65</v>
      </c>
      <c r="V15" s="74" t="s">
        <v>67</v>
      </c>
      <c r="W15" s="74" t="s">
        <v>67</v>
      </c>
      <c r="X15" s="74"/>
      <c r="Y15" s="129"/>
      <c r="Z15" s="129">
        <v>10</v>
      </c>
      <c r="AA15" s="129"/>
      <c r="AB15" s="129"/>
      <c r="AC15" s="129"/>
      <c r="AD15" s="129"/>
      <c r="AE15" s="129"/>
      <c r="AF15" s="129"/>
      <c r="AG15" s="129"/>
      <c r="AH15" s="129" t="s">
        <v>66</v>
      </c>
      <c r="AI15" s="129" t="s">
        <v>68</v>
      </c>
      <c r="AJ15" s="129" t="s">
        <v>68</v>
      </c>
      <c r="AK15" s="129" t="s">
        <v>68</v>
      </c>
      <c r="AL15" s="129" t="s">
        <v>68</v>
      </c>
      <c r="AM15" s="129" t="s">
        <v>69</v>
      </c>
      <c r="AN15" s="129" t="s">
        <v>69</v>
      </c>
      <c r="AO15" s="129" t="s">
        <v>69</v>
      </c>
      <c r="AP15" s="129" t="s">
        <v>69</v>
      </c>
      <c r="AQ15" s="129" t="s">
        <v>69</v>
      </c>
      <c r="AR15" s="129" t="s">
        <v>69</v>
      </c>
      <c r="AS15" s="74"/>
      <c r="AT15" s="74"/>
      <c r="AU15" s="74"/>
      <c r="AV15" s="74"/>
      <c r="AW15" s="74"/>
      <c r="AX15" s="74"/>
      <c r="AY15" s="74"/>
      <c r="AZ15" s="74"/>
      <c r="BA15" s="74"/>
      <c r="BB15" s="122">
        <v>27</v>
      </c>
      <c r="BC15" s="122">
        <v>972</v>
      </c>
      <c r="BD15" s="72">
        <v>2</v>
      </c>
      <c r="BE15" s="122"/>
      <c r="BF15" s="122">
        <v>2</v>
      </c>
      <c r="BG15" s="122">
        <v>4</v>
      </c>
      <c r="BH15" s="122">
        <v>6</v>
      </c>
      <c r="BI15" s="122">
        <v>2</v>
      </c>
      <c r="BJ15" s="122">
        <v>43</v>
      </c>
    </row>
    <row r="16" spans="1:67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73"/>
      <c r="T16" s="73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341" t="s">
        <v>70</v>
      </c>
      <c r="AZ16" s="342"/>
      <c r="BA16" s="343"/>
      <c r="BB16" s="122">
        <v>63</v>
      </c>
      <c r="BC16" s="122">
        <v>2268</v>
      </c>
      <c r="BD16" s="72">
        <v>3</v>
      </c>
      <c r="BE16" s="122">
        <v>4</v>
      </c>
      <c r="BF16" s="122">
        <v>2</v>
      </c>
      <c r="BG16" s="122">
        <v>4</v>
      </c>
      <c r="BH16" s="122">
        <v>6</v>
      </c>
      <c r="BI16" s="122">
        <v>13</v>
      </c>
      <c r="BJ16" s="122">
        <v>95</v>
      </c>
    </row>
    <row r="17" spans="1:62">
      <c r="BH17" s="341">
        <v>6</v>
      </c>
      <c r="BI17" s="343"/>
      <c r="BJ17" s="76"/>
    </row>
    <row r="19" spans="1:62">
      <c r="D19" s="287" t="s">
        <v>71</v>
      </c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</row>
    <row r="20" spans="1:62" ht="12.75" customHeight="1">
      <c r="C20" s="287" t="s">
        <v>288</v>
      </c>
      <c r="D20" s="287"/>
      <c r="E20" s="287"/>
      <c r="F20" s="287"/>
      <c r="G20" s="287"/>
      <c r="H20" s="287"/>
      <c r="I20" s="287"/>
      <c r="J20" s="65"/>
      <c r="K20" s="65"/>
      <c r="L20" s="65"/>
      <c r="M20" s="65"/>
      <c r="N20" s="65" t="s">
        <v>268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287" t="s">
        <v>291</v>
      </c>
      <c r="AB20" s="287"/>
      <c r="AC20" s="287"/>
      <c r="AD20" s="287"/>
      <c r="AE20" s="287"/>
      <c r="AF20" s="287"/>
      <c r="AG20" s="287"/>
      <c r="AH20" s="65"/>
      <c r="AI20" s="65"/>
      <c r="AJ20" s="65"/>
      <c r="AK20" s="65"/>
      <c r="AL20" s="65"/>
    </row>
    <row r="21" spans="1:62">
      <c r="A21" s="65"/>
      <c r="B21" s="65"/>
      <c r="C21" s="65"/>
      <c r="D21" s="331"/>
      <c r="E21" s="331"/>
      <c r="F21" s="331"/>
      <c r="G21" s="331"/>
      <c r="H21" s="331"/>
      <c r="K21" s="332" t="s">
        <v>289</v>
      </c>
      <c r="L21" s="332"/>
      <c r="M21" s="332"/>
      <c r="N21" s="332"/>
      <c r="O21" s="332"/>
      <c r="P21" s="126"/>
      <c r="Q21" s="333" t="s">
        <v>290</v>
      </c>
      <c r="R21" s="333"/>
      <c r="S21" s="333"/>
      <c r="T21" s="333"/>
      <c r="U21" s="333"/>
      <c r="V21" s="333"/>
      <c r="W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126"/>
      <c r="AO21" s="333" t="s">
        <v>287</v>
      </c>
      <c r="AP21" s="333"/>
      <c r="AQ21" s="333"/>
      <c r="AR21" s="333"/>
      <c r="AS21" s="333"/>
      <c r="AT21" s="333"/>
      <c r="AV21" s="333" t="s">
        <v>78</v>
      </c>
      <c r="AW21" s="333"/>
      <c r="AX21" s="333"/>
      <c r="AY21" s="333"/>
      <c r="AZ21" s="333"/>
      <c r="BA21" s="333"/>
      <c r="BB21" s="333"/>
      <c r="BC21" s="333"/>
      <c r="BD21" s="333"/>
      <c r="BF21" s="348" t="s">
        <v>79</v>
      </c>
      <c r="BG21" s="348"/>
      <c r="BH21" s="348"/>
      <c r="BI21" s="348"/>
    </row>
    <row r="22" spans="1:62">
      <c r="D22" s="338"/>
      <c r="E22" s="339"/>
      <c r="F22" s="339"/>
      <c r="G22" s="339"/>
      <c r="H22" s="340"/>
      <c r="K22" s="341">
        <v>0</v>
      </c>
      <c r="L22" s="342"/>
      <c r="M22" s="342"/>
      <c r="N22" s="342"/>
      <c r="O22" s="343"/>
      <c r="P22" s="66"/>
      <c r="R22" s="353" t="s">
        <v>67</v>
      </c>
      <c r="S22" s="342"/>
      <c r="T22" s="342"/>
      <c r="U22" s="342"/>
      <c r="V22" s="343"/>
      <c r="AB22" s="341" t="s">
        <v>80</v>
      </c>
      <c r="AC22" s="342"/>
      <c r="AD22" s="342"/>
      <c r="AE22" s="342"/>
      <c r="AF22" s="343"/>
      <c r="AG22" s="123"/>
      <c r="AH22" s="123"/>
      <c r="AI22" s="123"/>
      <c r="AP22" s="349" t="s">
        <v>66</v>
      </c>
      <c r="AQ22" s="350"/>
      <c r="AR22" s="350"/>
      <c r="AS22" s="351"/>
      <c r="AX22" s="341" t="s">
        <v>69</v>
      </c>
      <c r="AY22" s="342"/>
      <c r="AZ22" s="342"/>
      <c r="BA22" s="342"/>
      <c r="BB22" s="343"/>
      <c r="BF22" s="341" t="s">
        <v>65</v>
      </c>
      <c r="BG22" s="342"/>
      <c r="BH22" s="342"/>
      <c r="BI22" s="343"/>
    </row>
  </sheetData>
  <mergeCells count="45">
    <mergeCell ref="A5:J5"/>
    <mergeCell ref="A1:J1"/>
    <mergeCell ref="A2:J2"/>
    <mergeCell ref="A3:J3"/>
    <mergeCell ref="A4:J4"/>
    <mergeCell ref="K4:Z4"/>
    <mergeCell ref="BH17:BI17"/>
    <mergeCell ref="BH11:BH12"/>
    <mergeCell ref="BI11:BI12"/>
    <mergeCell ref="BJ11:BJ12"/>
    <mergeCell ref="BE11:BG11"/>
    <mergeCell ref="BB11:BC11"/>
    <mergeCell ref="A10:BM10"/>
    <mergeCell ref="A9:AW9"/>
    <mergeCell ref="AF11:AJ11"/>
    <mergeCell ref="AK11:AN11"/>
    <mergeCell ref="AO11:AS11"/>
    <mergeCell ref="AT11:AW11"/>
    <mergeCell ref="AX11:BA11"/>
    <mergeCell ref="X11:AA11"/>
    <mergeCell ref="AB11:AE11"/>
    <mergeCell ref="A11:A12"/>
    <mergeCell ref="B11:E11"/>
    <mergeCell ref="F11:J11"/>
    <mergeCell ref="K11:N11"/>
    <mergeCell ref="O11:S11"/>
    <mergeCell ref="T11:W11"/>
    <mergeCell ref="AY16:BA16"/>
    <mergeCell ref="D19:AJ19"/>
    <mergeCell ref="D21:H21"/>
    <mergeCell ref="K21:O21"/>
    <mergeCell ref="Q21:W21"/>
    <mergeCell ref="Y21:AM21"/>
    <mergeCell ref="AO21:AT21"/>
    <mergeCell ref="AV21:BD21"/>
    <mergeCell ref="C20:I20"/>
    <mergeCell ref="AA20:AG20"/>
    <mergeCell ref="BF21:BI21"/>
    <mergeCell ref="D22:H22"/>
    <mergeCell ref="K22:O22"/>
    <mergeCell ref="R22:V22"/>
    <mergeCell ref="AB22:AF22"/>
    <mergeCell ref="AP22:AS22"/>
    <mergeCell ref="AX22:BB22"/>
    <mergeCell ref="BF22:BI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0"/>
  <sheetViews>
    <sheetView topLeftCell="A5" workbookViewId="0">
      <selection activeCell="AR61" sqref="AR61:AU61"/>
    </sheetView>
  </sheetViews>
  <sheetFormatPr defaultColWidth="1.7109375" defaultRowHeight="9.75"/>
  <cols>
    <col min="1" max="1" width="7.42578125" style="1" customWidth="1"/>
    <col min="2" max="8" width="2" style="1" customWidth="1"/>
    <col min="9" max="9" width="3.85546875" style="1" customWidth="1"/>
    <col min="10" max="19" width="2" style="1" customWidth="1"/>
    <col min="20" max="21" width="2" style="3" customWidth="1"/>
    <col min="22" max="28" width="2" style="1" customWidth="1"/>
    <col min="29" max="29" width="2.28515625" style="1" customWidth="1"/>
    <col min="30" max="37" width="2.85546875" style="1" customWidth="1"/>
    <col min="38" max="43" width="3.42578125" style="1" customWidth="1"/>
    <col min="44" max="47" width="6" style="1" customWidth="1"/>
    <col min="48" max="48" width="3" style="1" customWidth="1"/>
    <col min="49" max="49" width="5.140625" style="1" customWidth="1"/>
    <col min="50" max="50" width="9" style="1" bestFit="1" customWidth="1"/>
    <col min="51" max="52" width="3" style="1" customWidth="1"/>
    <col min="53" max="53" width="4.5703125" style="1" customWidth="1"/>
    <col min="54" max="16384" width="1.7109375" style="1"/>
  </cols>
  <sheetData>
    <row r="1" spans="1:55">
      <c r="Y1" s="10" t="s">
        <v>81</v>
      </c>
      <c r="Z1" s="10"/>
      <c r="AA1" s="10"/>
      <c r="AB1" s="10"/>
      <c r="AC1" s="10"/>
      <c r="AD1" s="10"/>
      <c r="AE1" s="10"/>
      <c r="AF1" s="10"/>
      <c r="AG1" s="10"/>
    </row>
    <row r="2" spans="1:55" ht="8.25" customHeight="1">
      <c r="A2" s="565" t="s">
        <v>82</v>
      </c>
      <c r="B2" s="567" t="s">
        <v>83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9"/>
      <c r="AD2" s="573" t="s">
        <v>84</v>
      </c>
      <c r="AE2" s="574"/>
      <c r="AF2" s="575"/>
      <c r="AG2" s="573" t="s">
        <v>85</v>
      </c>
      <c r="AH2" s="574"/>
      <c r="AI2" s="575"/>
      <c r="AJ2" s="579" t="s">
        <v>86</v>
      </c>
      <c r="AK2" s="580"/>
      <c r="AL2" s="580"/>
      <c r="AM2" s="580"/>
      <c r="AN2" s="580"/>
      <c r="AO2" s="580"/>
      <c r="AP2" s="580"/>
      <c r="AQ2" s="581"/>
      <c r="AR2" s="582" t="s">
        <v>87</v>
      </c>
      <c r="AS2" s="583"/>
      <c r="AT2" s="583"/>
      <c r="AU2" s="584"/>
      <c r="AV2" s="11"/>
      <c r="AW2" s="9"/>
      <c r="AX2" s="585"/>
      <c r="AY2" s="585"/>
      <c r="AZ2" s="585"/>
      <c r="BA2" s="585"/>
      <c r="BB2" s="12"/>
      <c r="BC2" s="12"/>
    </row>
    <row r="3" spans="1:55" s="5" customFormat="1" ht="43.5" customHeight="1">
      <c r="A3" s="566"/>
      <c r="B3" s="570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2"/>
      <c r="AD3" s="576"/>
      <c r="AE3" s="577"/>
      <c r="AF3" s="578"/>
      <c r="AG3" s="576"/>
      <c r="AH3" s="577"/>
      <c r="AI3" s="578"/>
      <c r="AJ3" s="586" t="s">
        <v>88</v>
      </c>
      <c r="AK3" s="587"/>
      <c r="AL3" s="588" t="s">
        <v>173</v>
      </c>
      <c r="AM3" s="589"/>
      <c r="AN3" s="588" t="s">
        <v>89</v>
      </c>
      <c r="AO3" s="589"/>
      <c r="AP3" s="590" t="s">
        <v>90</v>
      </c>
      <c r="AQ3" s="591"/>
      <c r="AR3" s="13" t="s">
        <v>91</v>
      </c>
      <c r="AS3" s="13" t="s">
        <v>92</v>
      </c>
      <c r="AT3" s="13" t="s">
        <v>202</v>
      </c>
      <c r="AU3" s="13" t="s">
        <v>203</v>
      </c>
    </row>
    <row r="4" spans="1:55" s="8" customFormat="1" ht="2.25" hidden="1" customHeight="1">
      <c r="A4" s="14"/>
      <c r="B4" s="592" t="s">
        <v>93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4"/>
      <c r="AD4" s="595">
        <v>3402</v>
      </c>
      <c r="AE4" s="596"/>
      <c r="AF4" s="597"/>
      <c r="AG4" s="595">
        <v>1134</v>
      </c>
      <c r="AH4" s="596"/>
      <c r="AI4" s="597"/>
      <c r="AJ4" s="598">
        <v>2268</v>
      </c>
      <c r="AK4" s="599"/>
      <c r="AL4" s="600"/>
      <c r="AM4" s="601"/>
      <c r="AN4" s="602"/>
      <c r="AO4" s="603"/>
      <c r="AP4" s="604"/>
      <c r="AQ4" s="605"/>
      <c r="AR4" s="52">
        <v>612</v>
      </c>
      <c r="AS4" s="52">
        <v>684</v>
      </c>
      <c r="AT4" s="52">
        <v>612</v>
      </c>
      <c r="AU4" s="52">
        <v>360</v>
      </c>
    </row>
    <row r="5" spans="1:55" s="8" customFormat="1" ht="11.25" customHeight="1">
      <c r="A5" s="14"/>
      <c r="B5" s="592" t="s">
        <v>94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4"/>
      <c r="AD5" s="606">
        <v>2376</v>
      </c>
      <c r="AE5" s="607"/>
      <c r="AF5" s="608"/>
      <c r="AG5" s="606">
        <v>792</v>
      </c>
      <c r="AH5" s="607"/>
      <c r="AI5" s="608"/>
      <c r="AJ5" s="609">
        <v>1584</v>
      </c>
      <c r="AK5" s="610"/>
      <c r="AL5" s="611">
        <v>656</v>
      </c>
      <c r="AM5" s="612"/>
      <c r="AN5" s="611">
        <v>888</v>
      </c>
      <c r="AO5" s="612"/>
      <c r="AP5" s="613">
        <v>0</v>
      </c>
      <c r="AQ5" s="614"/>
      <c r="AR5" s="115">
        <v>426</v>
      </c>
      <c r="AS5" s="115">
        <v>520</v>
      </c>
      <c r="AT5" s="115">
        <v>364</v>
      </c>
      <c r="AU5" s="115">
        <v>274</v>
      </c>
    </row>
    <row r="6" spans="1:55" s="8" customFormat="1" ht="11.25" customHeight="1">
      <c r="A6" s="22" t="s">
        <v>95</v>
      </c>
      <c r="B6" s="622" t="s">
        <v>96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4"/>
      <c r="AD6" s="625">
        <v>522</v>
      </c>
      <c r="AE6" s="626"/>
      <c r="AF6" s="627"/>
      <c r="AG6" s="625">
        <v>174</v>
      </c>
      <c r="AH6" s="626"/>
      <c r="AI6" s="627"/>
      <c r="AJ6" s="625">
        <v>348</v>
      </c>
      <c r="AK6" s="627"/>
      <c r="AL6" s="628">
        <f>SUM(AL7:AM10)</f>
        <v>96</v>
      </c>
      <c r="AM6" s="629"/>
      <c r="AN6" s="628">
        <f>SUM(AN7:AO10)</f>
        <v>252</v>
      </c>
      <c r="AO6" s="629"/>
      <c r="AP6" s="615"/>
      <c r="AQ6" s="616"/>
      <c r="AR6" s="29">
        <f>SUM(AR7:AR10)</f>
        <v>140</v>
      </c>
      <c r="AS6" s="29">
        <f>SUM(AS7:AS10)</f>
        <v>102</v>
      </c>
      <c r="AT6" s="29">
        <f>SUM(AT7:AT10)</f>
        <v>58</v>
      </c>
      <c r="AU6" s="29">
        <f>SUM(AU7:AU10)</f>
        <v>48</v>
      </c>
    </row>
    <row r="7" spans="1:55" s="8" customFormat="1" ht="11.25" customHeight="1">
      <c r="A7" s="15" t="s">
        <v>97</v>
      </c>
      <c r="B7" s="617" t="s">
        <v>98</v>
      </c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9"/>
      <c r="AD7" s="582">
        <v>60</v>
      </c>
      <c r="AE7" s="583"/>
      <c r="AF7" s="584"/>
      <c r="AG7" s="582">
        <v>24</v>
      </c>
      <c r="AH7" s="583"/>
      <c r="AI7" s="584"/>
      <c r="AJ7" s="582">
        <v>48</v>
      </c>
      <c r="AK7" s="584"/>
      <c r="AL7" s="582">
        <v>48</v>
      </c>
      <c r="AM7" s="584"/>
      <c r="AN7" s="582"/>
      <c r="AO7" s="584"/>
      <c r="AP7" s="620"/>
      <c r="AQ7" s="621"/>
      <c r="AR7" s="6"/>
      <c r="AS7" s="6"/>
      <c r="AT7" s="6"/>
      <c r="AU7" s="6">
        <v>48</v>
      </c>
    </row>
    <row r="8" spans="1:55" s="8" customFormat="1" ht="11.25" customHeight="1">
      <c r="A8" s="16" t="s">
        <v>99</v>
      </c>
      <c r="B8" s="617" t="s">
        <v>100</v>
      </c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9"/>
      <c r="AD8" s="582">
        <v>60</v>
      </c>
      <c r="AE8" s="583"/>
      <c r="AF8" s="584"/>
      <c r="AG8" s="582">
        <v>24</v>
      </c>
      <c r="AH8" s="583"/>
      <c r="AI8" s="584"/>
      <c r="AJ8" s="582">
        <v>48</v>
      </c>
      <c r="AK8" s="584"/>
      <c r="AL8" s="582">
        <v>48</v>
      </c>
      <c r="AM8" s="584"/>
      <c r="AN8" s="582"/>
      <c r="AO8" s="584"/>
      <c r="AP8" s="620"/>
      <c r="AQ8" s="621"/>
      <c r="AR8" s="6">
        <v>48</v>
      </c>
      <c r="AS8" s="6"/>
      <c r="AT8" s="6"/>
      <c r="AU8" s="6"/>
    </row>
    <row r="9" spans="1:55" s="4" customFormat="1" ht="11.25" customHeight="1">
      <c r="A9" s="15" t="s">
        <v>101</v>
      </c>
      <c r="B9" s="617" t="s">
        <v>102</v>
      </c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9"/>
      <c r="AD9" s="582">
        <v>150</v>
      </c>
      <c r="AE9" s="583"/>
      <c r="AF9" s="584"/>
      <c r="AG9" s="582">
        <v>63</v>
      </c>
      <c r="AH9" s="583"/>
      <c r="AI9" s="584"/>
      <c r="AJ9" s="582">
        <v>126</v>
      </c>
      <c r="AK9" s="584"/>
      <c r="AL9" s="582"/>
      <c r="AM9" s="584"/>
      <c r="AN9" s="582">
        <v>126</v>
      </c>
      <c r="AO9" s="584"/>
      <c r="AP9" s="620"/>
      <c r="AQ9" s="621"/>
      <c r="AR9" s="6">
        <v>64</v>
      </c>
      <c r="AS9" s="6">
        <v>62</v>
      </c>
      <c r="AT9" s="6"/>
      <c r="AU9" s="6"/>
    </row>
    <row r="10" spans="1:55" s="4" customFormat="1" ht="11.25" customHeight="1">
      <c r="A10" s="16" t="s">
        <v>103</v>
      </c>
      <c r="B10" s="617" t="s">
        <v>104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9"/>
      <c r="AD10" s="582">
        <v>252</v>
      </c>
      <c r="AE10" s="583"/>
      <c r="AF10" s="584"/>
      <c r="AG10" s="582">
        <v>63</v>
      </c>
      <c r="AH10" s="583"/>
      <c r="AI10" s="584"/>
      <c r="AJ10" s="582">
        <v>126</v>
      </c>
      <c r="AK10" s="584"/>
      <c r="AL10" s="582"/>
      <c r="AM10" s="584"/>
      <c r="AN10" s="582">
        <v>126</v>
      </c>
      <c r="AO10" s="584"/>
      <c r="AP10" s="620"/>
      <c r="AQ10" s="621"/>
      <c r="AR10" s="6">
        <v>28</v>
      </c>
      <c r="AS10" s="6">
        <v>40</v>
      </c>
      <c r="AT10" s="6">
        <v>58</v>
      </c>
      <c r="AU10" s="6">
        <v>0</v>
      </c>
    </row>
    <row r="11" spans="1:55" s="4" customFormat="1" ht="11.25" customHeight="1">
      <c r="A11" s="21" t="s">
        <v>105</v>
      </c>
      <c r="B11" s="622" t="s">
        <v>106</v>
      </c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4"/>
      <c r="AD11" s="625">
        <v>198</v>
      </c>
      <c r="AE11" s="626"/>
      <c r="AF11" s="627"/>
      <c r="AG11" s="625">
        <v>66</v>
      </c>
      <c r="AH11" s="626"/>
      <c r="AI11" s="627"/>
      <c r="AJ11" s="625">
        <v>132</v>
      </c>
      <c r="AK11" s="627"/>
      <c r="AL11" s="628">
        <f>SUM(AL12:AM14)</f>
        <v>82</v>
      </c>
      <c r="AM11" s="629"/>
      <c r="AN11" s="628">
        <f>SUM(AN12:AO14)</f>
        <v>50</v>
      </c>
      <c r="AO11" s="629"/>
      <c r="AP11" s="615"/>
      <c r="AQ11" s="616"/>
      <c r="AR11" s="29">
        <f>SUM(AR12:AR14)</f>
        <v>132</v>
      </c>
      <c r="AS11" s="29">
        <f>SUM(AS12:AS14)</f>
        <v>0</v>
      </c>
      <c r="AT11" s="29">
        <f>SUM(AT12:AT14)</f>
        <v>0</v>
      </c>
      <c r="AU11" s="29">
        <f>SUM(AU12:AU14)</f>
        <v>0</v>
      </c>
    </row>
    <row r="12" spans="1:55" s="4" customFormat="1" ht="11.25" customHeight="1">
      <c r="A12" s="16" t="s">
        <v>107</v>
      </c>
      <c r="B12" s="617" t="s">
        <v>108</v>
      </c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9"/>
      <c r="AD12" s="582">
        <v>60</v>
      </c>
      <c r="AE12" s="583"/>
      <c r="AF12" s="584"/>
      <c r="AG12" s="582">
        <v>20</v>
      </c>
      <c r="AH12" s="583"/>
      <c r="AI12" s="584"/>
      <c r="AJ12" s="582">
        <v>40</v>
      </c>
      <c r="AK12" s="584"/>
      <c r="AL12" s="582">
        <v>20</v>
      </c>
      <c r="AM12" s="584"/>
      <c r="AN12" s="582">
        <v>20</v>
      </c>
      <c r="AO12" s="584"/>
      <c r="AP12" s="620"/>
      <c r="AQ12" s="621"/>
      <c r="AR12" s="6">
        <v>40</v>
      </c>
      <c r="AS12" s="6"/>
      <c r="AT12" s="6"/>
      <c r="AU12" s="6"/>
    </row>
    <row r="13" spans="1:55" s="4" customFormat="1" ht="11.25" customHeight="1">
      <c r="A13" s="15" t="s">
        <v>109</v>
      </c>
      <c r="B13" s="617" t="s">
        <v>110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9"/>
      <c r="AD13" s="582">
        <v>90</v>
      </c>
      <c r="AE13" s="583"/>
      <c r="AF13" s="584"/>
      <c r="AG13" s="582">
        <v>30</v>
      </c>
      <c r="AH13" s="583"/>
      <c r="AI13" s="584"/>
      <c r="AJ13" s="582">
        <v>60</v>
      </c>
      <c r="AK13" s="584"/>
      <c r="AL13" s="582">
        <v>30</v>
      </c>
      <c r="AM13" s="584"/>
      <c r="AN13" s="582">
        <v>30</v>
      </c>
      <c r="AO13" s="584"/>
      <c r="AP13" s="620"/>
      <c r="AQ13" s="621"/>
      <c r="AR13" s="6">
        <v>60</v>
      </c>
      <c r="AS13" s="6"/>
      <c r="AT13" s="6"/>
      <c r="AU13" s="6"/>
    </row>
    <row r="14" spans="1:55" s="4" customFormat="1" ht="11.25" customHeight="1">
      <c r="A14" s="16" t="s">
        <v>111</v>
      </c>
      <c r="B14" s="617" t="s">
        <v>112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9"/>
      <c r="AD14" s="582">
        <v>48</v>
      </c>
      <c r="AE14" s="583"/>
      <c r="AF14" s="584"/>
      <c r="AG14" s="582">
        <v>16</v>
      </c>
      <c r="AH14" s="583"/>
      <c r="AI14" s="584"/>
      <c r="AJ14" s="582">
        <v>32</v>
      </c>
      <c r="AK14" s="584"/>
      <c r="AL14" s="582">
        <v>32</v>
      </c>
      <c r="AM14" s="584"/>
      <c r="AN14" s="582"/>
      <c r="AO14" s="584"/>
      <c r="AP14" s="620"/>
      <c r="AQ14" s="621"/>
      <c r="AR14" s="6">
        <v>32</v>
      </c>
      <c r="AS14" s="6"/>
      <c r="AT14" s="6"/>
      <c r="AU14" s="6"/>
    </row>
    <row r="15" spans="1:55" s="4" customFormat="1" ht="11.25" customHeight="1">
      <c r="A15" s="23" t="s">
        <v>113</v>
      </c>
      <c r="B15" s="630" t="s">
        <v>114</v>
      </c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2"/>
      <c r="AD15" s="625">
        <v>1656</v>
      </c>
      <c r="AE15" s="626"/>
      <c r="AF15" s="627"/>
      <c r="AG15" s="625">
        <v>552</v>
      </c>
      <c r="AH15" s="626"/>
      <c r="AI15" s="627"/>
      <c r="AJ15" s="625">
        <v>1104</v>
      </c>
      <c r="AK15" s="627"/>
      <c r="AL15" s="625">
        <f>AL16+AL25</f>
        <v>458</v>
      </c>
      <c r="AM15" s="627"/>
      <c r="AN15" s="625">
        <f>AN16+AN25</f>
        <v>606</v>
      </c>
      <c r="AO15" s="627"/>
      <c r="AP15" s="633"/>
      <c r="AQ15" s="634"/>
      <c r="AR15" s="28">
        <f>AR16+AR25</f>
        <v>144</v>
      </c>
      <c r="AS15" s="28">
        <f>AS16+AS25</f>
        <v>408</v>
      </c>
      <c r="AT15" s="28">
        <f>AT16+AT25</f>
        <v>326</v>
      </c>
      <c r="AU15" s="28">
        <f>AU16+AU25</f>
        <v>226</v>
      </c>
    </row>
    <row r="16" spans="1:55" s="4" customFormat="1" ht="11.25" customHeight="1">
      <c r="A16" s="19" t="s">
        <v>115</v>
      </c>
      <c r="B16" s="637" t="s">
        <v>116</v>
      </c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9"/>
      <c r="AD16" s="640">
        <v>918</v>
      </c>
      <c r="AE16" s="641"/>
      <c r="AF16" s="642"/>
      <c r="AG16" s="640">
        <v>306</v>
      </c>
      <c r="AH16" s="641"/>
      <c r="AI16" s="642"/>
      <c r="AJ16" s="640">
        <f>AJ17+AJ18+AJ19+AJ20+AJ21+AJ22+AJ23+AJ24</f>
        <v>612</v>
      </c>
      <c r="AK16" s="642"/>
      <c r="AL16" s="640">
        <f>SUM(AL17:AM24)</f>
        <v>302</v>
      </c>
      <c r="AM16" s="642"/>
      <c r="AN16" s="640">
        <f>SUM(AN17:AO24)</f>
        <v>310</v>
      </c>
      <c r="AO16" s="642"/>
      <c r="AP16" s="635"/>
      <c r="AQ16" s="636"/>
      <c r="AR16" s="30">
        <f>SUM(AR17:AR24)</f>
        <v>100</v>
      </c>
      <c r="AS16" s="30">
        <f>SUM(AS17:AS24)</f>
        <v>342</v>
      </c>
      <c r="AT16" s="30">
        <f>SUM(AT17:AT24)</f>
        <v>50</v>
      </c>
      <c r="AU16" s="30">
        <f>SUM(AU17:AU24)</f>
        <v>120</v>
      </c>
    </row>
    <row r="17" spans="1:47" s="4" customFormat="1" ht="11.25" customHeight="1">
      <c r="A17" s="16" t="s">
        <v>117</v>
      </c>
      <c r="B17" s="617" t="s">
        <v>118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9"/>
      <c r="AD17" s="582">
        <v>90</v>
      </c>
      <c r="AE17" s="583"/>
      <c r="AF17" s="584"/>
      <c r="AG17" s="582">
        <v>30</v>
      </c>
      <c r="AH17" s="583"/>
      <c r="AI17" s="584"/>
      <c r="AJ17" s="582">
        <v>60</v>
      </c>
      <c r="AK17" s="584"/>
      <c r="AL17" s="582">
        <f>AJ17-AN17</f>
        <v>46</v>
      </c>
      <c r="AM17" s="584"/>
      <c r="AN17" s="582">
        <v>14</v>
      </c>
      <c r="AO17" s="584"/>
      <c r="AP17" s="620"/>
      <c r="AQ17" s="621"/>
      <c r="AR17" s="6">
        <v>60</v>
      </c>
      <c r="AS17" s="6"/>
      <c r="AT17" s="6"/>
      <c r="AU17" s="6"/>
    </row>
    <row r="18" spans="1:47" s="4" customFormat="1" ht="11.25" customHeight="1">
      <c r="A18" s="15" t="s">
        <v>119</v>
      </c>
      <c r="B18" s="617" t="s">
        <v>179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9"/>
      <c r="AD18" s="582">
        <v>117</v>
      </c>
      <c r="AE18" s="583"/>
      <c r="AF18" s="584"/>
      <c r="AG18" s="582">
        <v>39</v>
      </c>
      <c r="AH18" s="583"/>
      <c r="AI18" s="584"/>
      <c r="AJ18" s="582">
        <v>78</v>
      </c>
      <c r="AK18" s="584"/>
      <c r="AL18" s="582">
        <v>40</v>
      </c>
      <c r="AM18" s="584"/>
      <c r="AN18" s="582">
        <v>38</v>
      </c>
      <c r="AO18" s="584"/>
      <c r="AP18" s="582"/>
      <c r="AQ18" s="584"/>
      <c r="AR18" s="6"/>
      <c r="AS18" s="6">
        <v>78</v>
      </c>
      <c r="AT18" s="6"/>
      <c r="AU18" s="6"/>
    </row>
    <row r="19" spans="1:47" s="4" customFormat="1" ht="11.25" customHeight="1">
      <c r="A19" s="16" t="s">
        <v>120</v>
      </c>
      <c r="B19" s="617" t="s">
        <v>121</v>
      </c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9"/>
      <c r="AD19" s="582">
        <v>90</v>
      </c>
      <c r="AE19" s="583"/>
      <c r="AF19" s="584"/>
      <c r="AG19" s="582">
        <v>30</v>
      </c>
      <c r="AH19" s="583"/>
      <c r="AI19" s="584"/>
      <c r="AJ19" s="582">
        <v>60</v>
      </c>
      <c r="AK19" s="584"/>
      <c r="AL19" s="582">
        <v>20</v>
      </c>
      <c r="AM19" s="584"/>
      <c r="AN19" s="582">
        <v>40</v>
      </c>
      <c r="AO19" s="584"/>
      <c r="AP19" s="582"/>
      <c r="AQ19" s="584"/>
      <c r="AR19" s="6"/>
      <c r="AS19" s="6"/>
      <c r="AT19" s="6"/>
      <c r="AU19" s="6">
        <v>60</v>
      </c>
    </row>
    <row r="20" spans="1:47" s="4" customFormat="1" ht="11.25" customHeight="1">
      <c r="A20" s="15" t="s">
        <v>122</v>
      </c>
      <c r="B20" s="617" t="s">
        <v>123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9"/>
      <c r="AD20" s="582">
        <v>90</v>
      </c>
      <c r="AE20" s="583"/>
      <c r="AF20" s="584"/>
      <c r="AG20" s="582">
        <v>30</v>
      </c>
      <c r="AH20" s="583"/>
      <c r="AI20" s="584"/>
      <c r="AJ20" s="582">
        <v>60</v>
      </c>
      <c r="AK20" s="584"/>
      <c r="AL20" s="582">
        <v>30</v>
      </c>
      <c r="AM20" s="584"/>
      <c r="AN20" s="582">
        <v>30</v>
      </c>
      <c r="AO20" s="584"/>
      <c r="AP20" s="582"/>
      <c r="AQ20" s="584"/>
      <c r="AR20" s="6"/>
      <c r="AS20" s="6">
        <v>60</v>
      </c>
      <c r="AT20" s="6"/>
      <c r="AU20" s="6"/>
    </row>
    <row r="21" spans="1:47" s="4" customFormat="1" ht="11.25" customHeight="1">
      <c r="A21" s="16" t="s">
        <v>124</v>
      </c>
      <c r="B21" s="617" t="s">
        <v>125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9"/>
      <c r="AD21" s="582">
        <v>165</v>
      </c>
      <c r="AE21" s="583"/>
      <c r="AF21" s="584"/>
      <c r="AG21" s="582">
        <v>55</v>
      </c>
      <c r="AH21" s="583"/>
      <c r="AI21" s="584"/>
      <c r="AJ21" s="582">
        <v>110</v>
      </c>
      <c r="AK21" s="584"/>
      <c r="AL21" s="582"/>
      <c r="AM21" s="584"/>
      <c r="AN21" s="582">
        <v>110</v>
      </c>
      <c r="AO21" s="584"/>
      <c r="AP21" s="582"/>
      <c r="AQ21" s="584"/>
      <c r="AR21" s="6"/>
      <c r="AS21" s="6"/>
      <c r="AT21" s="6">
        <v>50</v>
      </c>
      <c r="AU21" s="6">
        <v>60</v>
      </c>
    </row>
    <row r="22" spans="1:47" s="4" customFormat="1" ht="11.25" customHeight="1">
      <c r="A22" s="15" t="s">
        <v>126</v>
      </c>
      <c r="B22" s="617" t="s">
        <v>127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9"/>
      <c r="AD22" s="582">
        <v>96</v>
      </c>
      <c r="AE22" s="583"/>
      <c r="AF22" s="584"/>
      <c r="AG22" s="582">
        <v>32</v>
      </c>
      <c r="AH22" s="583"/>
      <c r="AI22" s="584"/>
      <c r="AJ22" s="582">
        <v>64</v>
      </c>
      <c r="AK22" s="584"/>
      <c r="AL22" s="582">
        <v>34</v>
      </c>
      <c r="AM22" s="584"/>
      <c r="AN22" s="582">
        <v>30</v>
      </c>
      <c r="AO22" s="584"/>
      <c r="AP22" s="582"/>
      <c r="AQ22" s="584"/>
      <c r="AR22" s="6"/>
      <c r="AS22" s="6">
        <v>64</v>
      </c>
      <c r="AT22" s="6"/>
      <c r="AU22" s="6"/>
    </row>
    <row r="23" spans="1:47" s="4" customFormat="1" ht="11.25" customHeight="1">
      <c r="A23" s="16" t="s">
        <v>128</v>
      </c>
      <c r="B23" s="617" t="s">
        <v>129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9"/>
      <c r="AD23" s="582">
        <v>168</v>
      </c>
      <c r="AE23" s="583"/>
      <c r="AF23" s="584"/>
      <c r="AG23" s="582">
        <v>56</v>
      </c>
      <c r="AH23" s="583"/>
      <c r="AI23" s="584"/>
      <c r="AJ23" s="582">
        <v>112</v>
      </c>
      <c r="AK23" s="584"/>
      <c r="AL23" s="582">
        <v>84</v>
      </c>
      <c r="AM23" s="584"/>
      <c r="AN23" s="582">
        <v>28</v>
      </c>
      <c r="AO23" s="584"/>
      <c r="AP23" s="582"/>
      <c r="AQ23" s="584"/>
      <c r="AR23" s="6">
        <v>40</v>
      </c>
      <c r="AS23" s="6">
        <v>72</v>
      </c>
      <c r="AT23" s="6"/>
      <c r="AU23" s="6"/>
    </row>
    <row r="24" spans="1:47" s="4" customFormat="1" ht="11.25" customHeight="1">
      <c r="A24" s="15" t="s">
        <v>130</v>
      </c>
      <c r="B24" s="617" t="s">
        <v>131</v>
      </c>
      <c r="C24" s="618"/>
      <c r="D24" s="618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9"/>
      <c r="AD24" s="582">
        <v>102</v>
      </c>
      <c r="AE24" s="583"/>
      <c r="AF24" s="584"/>
      <c r="AG24" s="582">
        <v>34</v>
      </c>
      <c r="AH24" s="583"/>
      <c r="AI24" s="584"/>
      <c r="AJ24" s="582">
        <v>68</v>
      </c>
      <c r="AK24" s="584"/>
      <c r="AL24" s="582">
        <v>48</v>
      </c>
      <c r="AM24" s="584"/>
      <c r="AN24" s="582">
        <v>20</v>
      </c>
      <c r="AO24" s="584"/>
      <c r="AP24" s="582"/>
      <c r="AQ24" s="584"/>
      <c r="AR24" s="6"/>
      <c r="AS24" s="6">
        <v>68</v>
      </c>
      <c r="AT24" s="6"/>
      <c r="AU24" s="6"/>
    </row>
    <row r="25" spans="1:47" s="4" customFormat="1" ht="11.25" customHeight="1">
      <c r="A25" s="48" t="s">
        <v>132</v>
      </c>
      <c r="B25" s="643" t="s">
        <v>180</v>
      </c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5"/>
      <c r="AD25" s="646">
        <v>738</v>
      </c>
      <c r="AE25" s="647"/>
      <c r="AF25" s="648"/>
      <c r="AG25" s="646">
        <v>234</v>
      </c>
      <c r="AH25" s="647"/>
      <c r="AI25" s="648"/>
      <c r="AJ25" s="646">
        <v>492</v>
      </c>
      <c r="AK25" s="648"/>
      <c r="AL25" s="646">
        <v>156</v>
      </c>
      <c r="AM25" s="648"/>
      <c r="AN25" s="646">
        <v>296</v>
      </c>
      <c r="AO25" s="648"/>
      <c r="AP25" s="646">
        <f>AP26</f>
        <v>40</v>
      </c>
      <c r="AQ25" s="648"/>
      <c r="AR25" s="36">
        <v>44</v>
      </c>
      <c r="AS25" s="36">
        <v>66</v>
      </c>
      <c r="AT25" s="36">
        <v>276</v>
      </c>
      <c r="AU25" s="36">
        <v>106</v>
      </c>
    </row>
    <row r="26" spans="1:47" s="4" customFormat="1" ht="11.25" customHeight="1">
      <c r="A26" s="46" t="s">
        <v>133</v>
      </c>
      <c r="B26" s="657" t="s">
        <v>134</v>
      </c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9"/>
      <c r="AD26" s="649">
        <v>322</v>
      </c>
      <c r="AE26" s="660"/>
      <c r="AF26" s="650"/>
      <c r="AG26" s="649">
        <v>102</v>
      </c>
      <c r="AH26" s="660"/>
      <c r="AI26" s="650"/>
      <c r="AJ26" s="649">
        <v>220</v>
      </c>
      <c r="AK26" s="650"/>
      <c r="AL26" s="649">
        <v>78</v>
      </c>
      <c r="AM26" s="650"/>
      <c r="AN26" s="649">
        <v>102</v>
      </c>
      <c r="AO26" s="650"/>
      <c r="AP26" s="649">
        <f>AP27+AP34+AP37</f>
        <v>40</v>
      </c>
      <c r="AQ26" s="650"/>
      <c r="AR26" s="47">
        <v>44</v>
      </c>
      <c r="AS26" s="47">
        <v>66</v>
      </c>
      <c r="AT26" s="47">
        <v>110</v>
      </c>
      <c r="AU26" s="47">
        <f>AU27+AU34+AU37</f>
        <v>0</v>
      </c>
    </row>
    <row r="27" spans="1:47" s="4" customFormat="1" ht="11.25" customHeight="1">
      <c r="A27" s="20" t="s">
        <v>135</v>
      </c>
      <c r="B27" s="651" t="s">
        <v>136</v>
      </c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3"/>
      <c r="AD27" s="654">
        <v>240</v>
      </c>
      <c r="AE27" s="655"/>
      <c r="AF27" s="656"/>
      <c r="AG27" s="654">
        <v>76</v>
      </c>
      <c r="AH27" s="655"/>
      <c r="AI27" s="656"/>
      <c r="AJ27" s="654">
        <v>164</v>
      </c>
      <c r="AK27" s="656"/>
      <c r="AL27" s="654">
        <v>54</v>
      </c>
      <c r="AM27" s="656"/>
      <c r="AN27" s="654">
        <v>70</v>
      </c>
      <c r="AO27" s="656"/>
      <c r="AP27" s="654">
        <f>SUM(AP28:AQ31)</f>
        <v>40</v>
      </c>
      <c r="AQ27" s="656"/>
      <c r="AR27" s="27">
        <v>36</v>
      </c>
      <c r="AS27" s="27">
        <v>38</v>
      </c>
      <c r="AT27" s="27">
        <v>90</v>
      </c>
      <c r="AU27" s="27">
        <f>SUM(AU28:AU31)</f>
        <v>0</v>
      </c>
    </row>
    <row r="28" spans="1:47" s="4" customFormat="1" ht="11.25" hidden="1" customHeight="1">
      <c r="A28" s="37" t="s">
        <v>181</v>
      </c>
      <c r="B28" s="617" t="s">
        <v>159</v>
      </c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9"/>
      <c r="AD28" s="582">
        <v>66</v>
      </c>
      <c r="AE28" s="583"/>
      <c r="AF28" s="584"/>
      <c r="AG28" s="582">
        <v>24</v>
      </c>
      <c r="AH28" s="583"/>
      <c r="AI28" s="584"/>
      <c r="AJ28" s="582">
        <f>AD28-AG28</f>
        <v>42</v>
      </c>
      <c r="AK28" s="584"/>
      <c r="AL28" s="582">
        <v>20</v>
      </c>
      <c r="AM28" s="584"/>
      <c r="AN28" s="582">
        <v>22</v>
      </c>
      <c r="AO28" s="584"/>
      <c r="AP28" s="582"/>
      <c r="AQ28" s="584"/>
      <c r="AR28" s="6">
        <v>42</v>
      </c>
      <c r="AS28" s="6"/>
      <c r="AT28" s="6"/>
      <c r="AU28" s="6"/>
    </row>
    <row r="29" spans="1:47" s="4" customFormat="1" ht="11.25" hidden="1" customHeight="1">
      <c r="A29" s="37" t="s">
        <v>182</v>
      </c>
      <c r="B29" s="617" t="s">
        <v>160</v>
      </c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9"/>
      <c r="AD29" s="582">
        <v>66</v>
      </c>
      <c r="AE29" s="583"/>
      <c r="AF29" s="584"/>
      <c r="AG29" s="582">
        <v>26</v>
      </c>
      <c r="AH29" s="583"/>
      <c r="AI29" s="584"/>
      <c r="AJ29" s="582">
        <v>40</v>
      </c>
      <c r="AK29" s="584"/>
      <c r="AL29" s="582">
        <v>10</v>
      </c>
      <c r="AM29" s="584"/>
      <c r="AN29" s="582">
        <v>10</v>
      </c>
      <c r="AO29" s="584"/>
      <c r="AP29" s="582">
        <v>20</v>
      </c>
      <c r="AQ29" s="584"/>
      <c r="AR29" s="6"/>
      <c r="AS29" s="6">
        <f>AJ29</f>
        <v>40</v>
      </c>
      <c r="AT29" s="6"/>
      <c r="AU29" s="6"/>
    </row>
    <row r="30" spans="1:47" s="4" customFormat="1" ht="11.25" hidden="1" customHeight="1">
      <c r="A30" s="37" t="s">
        <v>183</v>
      </c>
      <c r="B30" s="617" t="s">
        <v>171</v>
      </c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9"/>
      <c r="AD30" s="582">
        <v>74</v>
      </c>
      <c r="AE30" s="583"/>
      <c r="AF30" s="584"/>
      <c r="AG30" s="582">
        <v>24</v>
      </c>
      <c r="AH30" s="583"/>
      <c r="AI30" s="584"/>
      <c r="AJ30" s="582">
        <v>50</v>
      </c>
      <c r="AK30" s="584"/>
      <c r="AL30" s="582">
        <v>20</v>
      </c>
      <c r="AM30" s="584"/>
      <c r="AN30" s="582">
        <v>10</v>
      </c>
      <c r="AO30" s="584"/>
      <c r="AP30" s="582">
        <v>20</v>
      </c>
      <c r="AQ30" s="584"/>
      <c r="AR30" s="6"/>
      <c r="AS30" s="6"/>
      <c r="AT30" s="6">
        <f>AJ30</f>
        <v>50</v>
      </c>
      <c r="AU30" s="6"/>
    </row>
    <row r="31" spans="1:47" s="4" customFormat="1" ht="11.25" hidden="1" customHeight="1">
      <c r="A31" s="37" t="s">
        <v>184</v>
      </c>
      <c r="B31" s="617" t="s">
        <v>174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9"/>
      <c r="AD31" s="582">
        <v>64</v>
      </c>
      <c r="AE31" s="583"/>
      <c r="AF31" s="584"/>
      <c r="AG31" s="582">
        <v>16</v>
      </c>
      <c r="AH31" s="583"/>
      <c r="AI31" s="584"/>
      <c r="AJ31" s="582">
        <f>AD31-AG31</f>
        <v>48</v>
      </c>
      <c r="AK31" s="584"/>
      <c r="AL31" s="582">
        <v>18</v>
      </c>
      <c r="AM31" s="584"/>
      <c r="AN31" s="582">
        <v>30</v>
      </c>
      <c r="AO31" s="584"/>
      <c r="AP31" s="582"/>
      <c r="AQ31" s="584"/>
      <c r="AR31" s="6"/>
      <c r="AS31" s="6"/>
      <c r="AT31" s="6">
        <f>AJ31</f>
        <v>48</v>
      </c>
      <c r="AU31" s="6"/>
    </row>
    <row r="32" spans="1:47" s="4" customFormat="1" ht="11.25" hidden="1" customHeight="1">
      <c r="A32" s="37" t="s">
        <v>204</v>
      </c>
      <c r="B32" s="661" t="s">
        <v>165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3"/>
      <c r="AD32" s="582">
        <v>10</v>
      </c>
      <c r="AE32" s="583"/>
      <c r="AF32" s="584"/>
      <c r="AG32" s="582">
        <v>2</v>
      </c>
      <c r="AH32" s="583"/>
      <c r="AI32" s="584"/>
      <c r="AJ32" s="582">
        <v>8</v>
      </c>
      <c r="AK32" s="584"/>
      <c r="AL32" s="582"/>
      <c r="AM32" s="584"/>
      <c r="AN32" s="582">
        <v>8</v>
      </c>
      <c r="AO32" s="584"/>
      <c r="AP32" s="582"/>
      <c r="AQ32" s="584"/>
      <c r="AR32" s="6">
        <f>AJ32</f>
        <v>8</v>
      </c>
      <c r="AS32" s="7"/>
      <c r="AT32" s="6"/>
      <c r="AU32" s="6"/>
    </row>
    <row r="33" spans="1:47" s="4" customFormat="1" ht="11.25" hidden="1" customHeight="1">
      <c r="A33" s="37" t="s">
        <v>205</v>
      </c>
      <c r="B33" s="661" t="s">
        <v>166</v>
      </c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3"/>
      <c r="AD33" s="582">
        <f>AG33+AJ33</f>
        <v>30</v>
      </c>
      <c r="AE33" s="583"/>
      <c r="AF33" s="584"/>
      <c r="AG33" s="582">
        <f>AJ33/2</f>
        <v>10</v>
      </c>
      <c r="AH33" s="583"/>
      <c r="AI33" s="584"/>
      <c r="AJ33" s="582">
        <v>20</v>
      </c>
      <c r="AK33" s="584"/>
      <c r="AL33" s="664">
        <v>20</v>
      </c>
      <c r="AM33" s="665"/>
      <c r="AN33" s="664"/>
      <c r="AO33" s="665"/>
      <c r="AP33" s="664"/>
      <c r="AQ33" s="665"/>
      <c r="AR33" s="26">
        <f>AJ33</f>
        <v>20</v>
      </c>
      <c r="AS33" s="25"/>
      <c r="AT33" s="25"/>
      <c r="AU33" s="25"/>
    </row>
    <row r="34" spans="1:47" s="4" customFormat="1" ht="11.25" customHeight="1">
      <c r="A34" s="20" t="s">
        <v>137</v>
      </c>
      <c r="B34" s="651" t="s">
        <v>138</v>
      </c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3"/>
      <c r="AD34" s="654">
        <v>44</v>
      </c>
      <c r="AE34" s="655"/>
      <c r="AF34" s="656"/>
      <c r="AG34" s="654">
        <v>14</v>
      </c>
      <c r="AH34" s="655"/>
      <c r="AI34" s="656"/>
      <c r="AJ34" s="654">
        <v>30</v>
      </c>
      <c r="AK34" s="656"/>
      <c r="AL34" s="654">
        <v>8</v>
      </c>
      <c r="AM34" s="656"/>
      <c r="AN34" s="654">
        <v>22</v>
      </c>
      <c r="AO34" s="656"/>
      <c r="AP34" s="654">
        <f>AP35</f>
        <v>0</v>
      </c>
      <c r="AQ34" s="656"/>
      <c r="AR34" s="27">
        <f>AR35</f>
        <v>0</v>
      </c>
      <c r="AS34" s="27">
        <v>18</v>
      </c>
      <c r="AT34" s="27">
        <v>12</v>
      </c>
      <c r="AU34" s="27">
        <f>AU35</f>
        <v>0</v>
      </c>
    </row>
    <row r="35" spans="1:47" s="4" customFormat="1" ht="11.25" hidden="1" customHeight="1">
      <c r="A35" s="37" t="s">
        <v>185</v>
      </c>
      <c r="B35" s="617" t="s">
        <v>175</v>
      </c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9"/>
      <c r="AD35" s="582">
        <v>20</v>
      </c>
      <c r="AE35" s="583"/>
      <c r="AF35" s="584"/>
      <c r="AG35" s="582">
        <v>6</v>
      </c>
      <c r="AH35" s="583"/>
      <c r="AI35" s="584"/>
      <c r="AJ35" s="582">
        <v>14</v>
      </c>
      <c r="AK35" s="584"/>
      <c r="AL35" s="582">
        <v>10</v>
      </c>
      <c r="AM35" s="584"/>
      <c r="AN35" s="582">
        <v>4</v>
      </c>
      <c r="AO35" s="584"/>
      <c r="AP35" s="582"/>
      <c r="AQ35" s="584"/>
      <c r="AR35" s="6"/>
      <c r="AS35" s="6"/>
      <c r="AT35" s="6">
        <v>14</v>
      </c>
      <c r="AU35" s="6"/>
    </row>
    <row r="36" spans="1:47" s="4" customFormat="1" ht="21" hidden="1" customHeight="1">
      <c r="A36" s="37" t="s">
        <v>186</v>
      </c>
      <c r="B36" s="707" t="s">
        <v>178</v>
      </c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708"/>
      <c r="Z36" s="708"/>
      <c r="AA36" s="708"/>
      <c r="AB36" s="708"/>
      <c r="AC36" s="709"/>
      <c r="AD36" s="582">
        <v>28</v>
      </c>
      <c r="AE36" s="583"/>
      <c r="AF36" s="584"/>
      <c r="AG36" s="582">
        <v>10</v>
      </c>
      <c r="AH36" s="583"/>
      <c r="AI36" s="584"/>
      <c r="AJ36" s="582">
        <v>18</v>
      </c>
      <c r="AK36" s="584"/>
      <c r="AL36" s="582"/>
      <c r="AM36" s="584"/>
      <c r="AN36" s="582">
        <v>18</v>
      </c>
      <c r="AO36" s="584"/>
      <c r="AP36" s="582"/>
      <c r="AQ36" s="584"/>
      <c r="AR36" s="6"/>
      <c r="AS36" s="6"/>
      <c r="AT36" s="6">
        <v>18</v>
      </c>
      <c r="AU36" s="6"/>
    </row>
    <row r="37" spans="1:47" s="4" customFormat="1" ht="11.25" customHeight="1">
      <c r="A37" s="20" t="s">
        <v>139</v>
      </c>
      <c r="B37" s="651" t="s">
        <v>140</v>
      </c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3"/>
      <c r="AD37" s="654">
        <v>38</v>
      </c>
      <c r="AE37" s="655"/>
      <c r="AF37" s="656"/>
      <c r="AG37" s="654">
        <v>12</v>
      </c>
      <c r="AH37" s="655"/>
      <c r="AI37" s="656"/>
      <c r="AJ37" s="654">
        <v>26</v>
      </c>
      <c r="AK37" s="656"/>
      <c r="AL37" s="654">
        <v>16</v>
      </c>
      <c r="AM37" s="656"/>
      <c r="AN37" s="654">
        <v>10</v>
      </c>
      <c r="AO37" s="656"/>
      <c r="AP37" s="654">
        <f>SUM(AP38:AQ43)</f>
        <v>0</v>
      </c>
      <c r="AQ37" s="656"/>
      <c r="AR37" s="27">
        <v>8</v>
      </c>
      <c r="AS37" s="27">
        <v>10</v>
      </c>
      <c r="AT37" s="27">
        <v>8</v>
      </c>
      <c r="AU37" s="27">
        <f>SUM(AU38:AU43)</f>
        <v>0</v>
      </c>
    </row>
    <row r="38" spans="1:47" s="4" customFormat="1" ht="11.25" hidden="1" customHeight="1">
      <c r="A38" s="38" t="s">
        <v>187</v>
      </c>
      <c r="B38" s="617" t="s">
        <v>154</v>
      </c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9"/>
      <c r="AD38" s="582">
        <v>14</v>
      </c>
      <c r="AE38" s="583"/>
      <c r="AF38" s="584"/>
      <c r="AG38" s="582">
        <v>4</v>
      </c>
      <c r="AH38" s="583"/>
      <c r="AI38" s="584"/>
      <c r="AJ38" s="582">
        <f t="shared" ref="AJ38:AJ43" si="0">AD38-AG38</f>
        <v>10</v>
      </c>
      <c r="AK38" s="584"/>
      <c r="AL38" s="582">
        <f>AJ38</f>
        <v>10</v>
      </c>
      <c r="AM38" s="584"/>
      <c r="AN38" s="582"/>
      <c r="AO38" s="584"/>
      <c r="AP38" s="582"/>
      <c r="AQ38" s="584"/>
      <c r="AR38" s="6"/>
      <c r="AS38" s="6"/>
      <c r="AT38" s="6">
        <v>10</v>
      </c>
      <c r="AU38" s="6"/>
    </row>
    <row r="39" spans="1:47" s="4" customFormat="1" ht="11.25" hidden="1" customHeight="1">
      <c r="A39" s="38" t="s">
        <v>188</v>
      </c>
      <c r="B39" s="617" t="s">
        <v>155</v>
      </c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9"/>
      <c r="AD39" s="582">
        <v>14</v>
      </c>
      <c r="AE39" s="583"/>
      <c r="AF39" s="584"/>
      <c r="AG39" s="582">
        <v>4</v>
      </c>
      <c r="AH39" s="583"/>
      <c r="AI39" s="584"/>
      <c r="AJ39" s="582">
        <f t="shared" si="0"/>
        <v>10</v>
      </c>
      <c r="AK39" s="584"/>
      <c r="AL39" s="582">
        <f>AJ39</f>
        <v>10</v>
      </c>
      <c r="AM39" s="584"/>
      <c r="AN39" s="582"/>
      <c r="AO39" s="584"/>
      <c r="AP39" s="582"/>
      <c r="AQ39" s="584"/>
      <c r="AR39" s="6">
        <v>10</v>
      </c>
      <c r="AS39" s="6"/>
      <c r="AT39" s="6"/>
      <c r="AU39" s="6"/>
    </row>
    <row r="40" spans="1:47" s="4" customFormat="1" ht="11.25" hidden="1" customHeight="1">
      <c r="A40" s="38" t="s">
        <v>189</v>
      </c>
      <c r="B40" s="617" t="s">
        <v>177</v>
      </c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9"/>
      <c r="AD40" s="582">
        <v>12</v>
      </c>
      <c r="AE40" s="583"/>
      <c r="AF40" s="584"/>
      <c r="AG40" s="582">
        <v>4</v>
      </c>
      <c r="AH40" s="583"/>
      <c r="AI40" s="584"/>
      <c r="AJ40" s="582">
        <f t="shared" si="0"/>
        <v>8</v>
      </c>
      <c r="AK40" s="584"/>
      <c r="AL40" s="582">
        <v>0</v>
      </c>
      <c r="AM40" s="584"/>
      <c r="AN40" s="582">
        <v>8</v>
      </c>
      <c r="AO40" s="584"/>
      <c r="AP40" s="582"/>
      <c r="AQ40" s="584"/>
      <c r="AR40" s="6"/>
      <c r="AS40" s="6">
        <v>8</v>
      </c>
      <c r="AT40" s="6"/>
      <c r="AU40" s="6"/>
    </row>
    <row r="41" spans="1:47" s="4" customFormat="1" ht="11.25" hidden="1" customHeight="1">
      <c r="A41" s="37" t="s">
        <v>190</v>
      </c>
      <c r="B41" s="617" t="s">
        <v>164</v>
      </c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9"/>
      <c r="AD41" s="582">
        <v>10</v>
      </c>
      <c r="AE41" s="583"/>
      <c r="AF41" s="584"/>
      <c r="AG41" s="582">
        <v>4</v>
      </c>
      <c r="AH41" s="583"/>
      <c r="AI41" s="584"/>
      <c r="AJ41" s="582">
        <f t="shared" si="0"/>
        <v>6</v>
      </c>
      <c r="AK41" s="584"/>
      <c r="AL41" s="582">
        <f>AJ41</f>
        <v>6</v>
      </c>
      <c r="AM41" s="584"/>
      <c r="AN41" s="582"/>
      <c r="AO41" s="584"/>
      <c r="AP41" s="582"/>
      <c r="AQ41" s="584"/>
      <c r="AR41" s="6"/>
      <c r="AS41" s="6"/>
      <c r="AT41" s="6">
        <v>6</v>
      </c>
      <c r="AU41" s="6"/>
    </row>
    <row r="42" spans="1:47" s="4" customFormat="1" ht="11.25" hidden="1" customHeight="1">
      <c r="A42" s="37" t="s">
        <v>191</v>
      </c>
      <c r="B42" s="617" t="s">
        <v>169</v>
      </c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9"/>
      <c r="AD42" s="582">
        <v>12</v>
      </c>
      <c r="AE42" s="583"/>
      <c r="AF42" s="584"/>
      <c r="AG42" s="582">
        <v>4</v>
      </c>
      <c r="AH42" s="583"/>
      <c r="AI42" s="584"/>
      <c r="AJ42" s="582">
        <f t="shared" si="0"/>
        <v>8</v>
      </c>
      <c r="AK42" s="584"/>
      <c r="AL42" s="582">
        <v>0</v>
      </c>
      <c r="AM42" s="584"/>
      <c r="AN42" s="582">
        <v>8</v>
      </c>
      <c r="AO42" s="584"/>
      <c r="AP42" s="582"/>
      <c r="AQ42" s="584"/>
      <c r="AR42" s="6"/>
      <c r="AS42" s="6">
        <v>8</v>
      </c>
      <c r="AT42" s="6"/>
      <c r="AU42" s="6"/>
    </row>
    <row r="43" spans="1:47" s="4" customFormat="1" ht="11.25" hidden="1" customHeight="1">
      <c r="A43" s="37" t="s">
        <v>192</v>
      </c>
      <c r="B43" s="617" t="s">
        <v>163</v>
      </c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9"/>
      <c r="AD43" s="582">
        <v>10</v>
      </c>
      <c r="AE43" s="583"/>
      <c r="AF43" s="584"/>
      <c r="AG43" s="582">
        <v>4</v>
      </c>
      <c r="AH43" s="583"/>
      <c r="AI43" s="584"/>
      <c r="AJ43" s="582">
        <f t="shared" si="0"/>
        <v>6</v>
      </c>
      <c r="AK43" s="584"/>
      <c r="AL43" s="582">
        <f>AJ43</f>
        <v>6</v>
      </c>
      <c r="AM43" s="584"/>
      <c r="AN43" s="582"/>
      <c r="AO43" s="584"/>
      <c r="AP43" s="582"/>
      <c r="AQ43" s="584"/>
      <c r="AR43" s="6">
        <v>6</v>
      </c>
      <c r="AS43" s="6"/>
      <c r="AT43" s="6"/>
      <c r="AU43" s="6"/>
    </row>
    <row r="44" spans="1:47" s="4" customFormat="1" ht="11.25" customHeight="1">
      <c r="A44" s="687" t="s">
        <v>141</v>
      </c>
      <c r="B44" s="689" t="s">
        <v>142</v>
      </c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90"/>
      <c r="AB44" s="690"/>
      <c r="AC44" s="691"/>
      <c r="AD44" s="681">
        <v>314</v>
      </c>
      <c r="AE44" s="692"/>
      <c r="AF44" s="682"/>
      <c r="AG44" s="681">
        <v>98</v>
      </c>
      <c r="AH44" s="692"/>
      <c r="AI44" s="682"/>
      <c r="AJ44" s="681">
        <v>204</v>
      </c>
      <c r="AK44" s="682"/>
      <c r="AL44" s="681">
        <v>78</v>
      </c>
      <c r="AM44" s="682"/>
      <c r="AN44" s="681">
        <v>126</v>
      </c>
      <c r="AO44" s="682"/>
      <c r="AP44" s="681">
        <f>AP46+AP49+AP51+AP54</f>
        <v>0</v>
      </c>
      <c r="AQ44" s="682"/>
      <c r="AR44" s="685">
        <v>0</v>
      </c>
      <c r="AS44" s="685">
        <v>0</v>
      </c>
      <c r="AT44" s="685">
        <v>98</v>
      </c>
      <c r="AU44" s="685">
        <v>106</v>
      </c>
    </row>
    <row r="45" spans="1:47" s="4" customFormat="1" ht="11.25" customHeight="1">
      <c r="A45" s="688"/>
      <c r="B45" s="694" t="s">
        <v>143</v>
      </c>
      <c r="C45" s="695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695"/>
      <c r="Y45" s="695"/>
      <c r="Z45" s="695"/>
      <c r="AA45" s="695"/>
      <c r="AB45" s="695"/>
      <c r="AC45" s="696"/>
      <c r="AD45" s="683"/>
      <c r="AE45" s="693"/>
      <c r="AF45" s="684"/>
      <c r="AG45" s="683"/>
      <c r="AH45" s="693"/>
      <c r="AI45" s="684"/>
      <c r="AJ45" s="683"/>
      <c r="AK45" s="684"/>
      <c r="AL45" s="683"/>
      <c r="AM45" s="684"/>
      <c r="AN45" s="683"/>
      <c r="AO45" s="684"/>
      <c r="AP45" s="683"/>
      <c r="AQ45" s="684"/>
      <c r="AR45" s="686"/>
      <c r="AS45" s="686"/>
      <c r="AT45" s="686"/>
      <c r="AU45" s="686"/>
    </row>
    <row r="46" spans="1:47" s="4" customFormat="1" ht="11.25" customHeight="1">
      <c r="A46" s="20" t="s">
        <v>144</v>
      </c>
      <c r="B46" s="651" t="s">
        <v>145</v>
      </c>
      <c r="C46" s="652"/>
      <c r="D46" s="652"/>
      <c r="E46" s="652"/>
      <c r="F46" s="652"/>
      <c r="G46" s="652"/>
      <c r="H46" s="652"/>
      <c r="I46" s="652"/>
      <c r="J46" s="652"/>
      <c r="K46" s="652"/>
      <c r="L46" s="652"/>
      <c r="M46" s="652"/>
      <c r="N46" s="652"/>
      <c r="O46" s="652"/>
      <c r="P46" s="652"/>
      <c r="Q46" s="652"/>
      <c r="R46" s="652"/>
      <c r="S46" s="652"/>
      <c r="T46" s="652"/>
      <c r="U46" s="652"/>
      <c r="V46" s="652"/>
      <c r="W46" s="652"/>
      <c r="X46" s="652"/>
      <c r="Y46" s="652"/>
      <c r="Z46" s="652"/>
      <c r="AA46" s="652"/>
      <c r="AB46" s="652"/>
      <c r="AC46" s="653"/>
      <c r="AD46" s="654">
        <v>68</v>
      </c>
      <c r="AE46" s="655"/>
      <c r="AF46" s="656"/>
      <c r="AG46" s="654">
        <v>18</v>
      </c>
      <c r="AH46" s="655"/>
      <c r="AI46" s="656"/>
      <c r="AJ46" s="654">
        <v>38</v>
      </c>
      <c r="AK46" s="656"/>
      <c r="AL46" s="654">
        <v>20</v>
      </c>
      <c r="AM46" s="656"/>
      <c r="AN46" s="654">
        <v>18</v>
      </c>
      <c r="AO46" s="656"/>
      <c r="AP46" s="654">
        <v>0</v>
      </c>
      <c r="AQ46" s="656"/>
      <c r="AR46" s="27">
        <v>0</v>
      </c>
      <c r="AS46" s="27">
        <v>0</v>
      </c>
      <c r="AT46" s="27">
        <v>38</v>
      </c>
      <c r="AU46" s="27">
        <v>0</v>
      </c>
    </row>
    <row r="47" spans="1:47" s="4" customFormat="1" ht="11.25" hidden="1" customHeight="1">
      <c r="A47" s="37" t="s">
        <v>193</v>
      </c>
      <c r="B47" s="617" t="s">
        <v>167</v>
      </c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9"/>
      <c r="AD47" s="582">
        <f>AG47+AJ47</f>
        <v>30</v>
      </c>
      <c r="AE47" s="583"/>
      <c r="AF47" s="584"/>
      <c r="AG47" s="582">
        <v>10</v>
      </c>
      <c r="AH47" s="583"/>
      <c r="AI47" s="584"/>
      <c r="AJ47" s="582">
        <v>20</v>
      </c>
      <c r="AK47" s="584"/>
      <c r="AL47" s="582"/>
      <c r="AM47" s="584"/>
      <c r="AN47" s="582">
        <v>20</v>
      </c>
      <c r="AO47" s="584"/>
      <c r="AP47" s="582"/>
      <c r="AQ47" s="584"/>
      <c r="AR47" s="6"/>
      <c r="AS47" s="6">
        <v>20</v>
      </c>
      <c r="AT47" s="6"/>
      <c r="AU47" s="6"/>
    </row>
    <row r="48" spans="1:47" s="4" customFormat="1" ht="11.25" hidden="1" customHeight="1">
      <c r="A48" s="37" t="s">
        <v>194</v>
      </c>
      <c r="B48" s="617" t="s">
        <v>172</v>
      </c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9"/>
      <c r="AD48" s="582">
        <v>42</v>
      </c>
      <c r="AE48" s="583"/>
      <c r="AF48" s="584"/>
      <c r="AG48" s="582">
        <v>14</v>
      </c>
      <c r="AH48" s="583"/>
      <c r="AI48" s="584"/>
      <c r="AJ48" s="582">
        <f>AD48-AG48</f>
        <v>28</v>
      </c>
      <c r="AK48" s="584"/>
      <c r="AL48" s="582">
        <v>8</v>
      </c>
      <c r="AM48" s="584"/>
      <c r="AN48" s="582">
        <v>20</v>
      </c>
      <c r="AO48" s="584"/>
      <c r="AP48" s="582"/>
      <c r="AQ48" s="584"/>
      <c r="AR48" s="6"/>
      <c r="AS48" s="6">
        <v>28</v>
      </c>
      <c r="AT48" s="6"/>
      <c r="AU48" s="6"/>
    </row>
    <row r="49" spans="1:47" s="4" customFormat="1" ht="11.25" customHeight="1">
      <c r="A49" s="20" t="s">
        <v>146</v>
      </c>
      <c r="B49" s="651" t="s">
        <v>147</v>
      </c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2"/>
      <c r="AC49" s="653"/>
      <c r="AD49" s="654">
        <v>102</v>
      </c>
      <c r="AE49" s="655"/>
      <c r="AF49" s="656"/>
      <c r="AG49" s="654">
        <v>32</v>
      </c>
      <c r="AH49" s="655"/>
      <c r="AI49" s="656"/>
      <c r="AJ49" s="654">
        <v>70</v>
      </c>
      <c r="AK49" s="656"/>
      <c r="AL49" s="654">
        <v>10</v>
      </c>
      <c r="AM49" s="656"/>
      <c r="AN49" s="654">
        <v>60</v>
      </c>
      <c r="AO49" s="656"/>
      <c r="AP49" s="654">
        <f>SUM(AP50)</f>
        <v>0</v>
      </c>
      <c r="AQ49" s="656"/>
      <c r="AR49" s="27">
        <f>SUM(AR50)</f>
        <v>0</v>
      </c>
      <c r="AS49" s="27">
        <f>SUM(AS50)</f>
        <v>0</v>
      </c>
      <c r="AT49" s="27">
        <v>0</v>
      </c>
      <c r="AU49" s="27">
        <v>70</v>
      </c>
    </row>
    <row r="50" spans="1:47" s="4" customFormat="1" ht="11.25" hidden="1" customHeight="1">
      <c r="A50" s="37" t="s">
        <v>195</v>
      </c>
      <c r="B50" s="617" t="s">
        <v>156</v>
      </c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9"/>
      <c r="AD50" s="582">
        <v>126</v>
      </c>
      <c r="AE50" s="583"/>
      <c r="AF50" s="584"/>
      <c r="AG50" s="582">
        <v>42</v>
      </c>
      <c r="AH50" s="583"/>
      <c r="AI50" s="584"/>
      <c r="AJ50" s="582">
        <v>84</v>
      </c>
      <c r="AK50" s="584"/>
      <c r="AL50" s="582">
        <v>64</v>
      </c>
      <c r="AM50" s="584"/>
      <c r="AN50" s="582">
        <v>20</v>
      </c>
      <c r="AO50" s="584"/>
      <c r="AP50" s="582"/>
      <c r="AQ50" s="584"/>
      <c r="AR50" s="6"/>
      <c r="AS50" s="6"/>
      <c r="AT50" s="6">
        <v>84</v>
      </c>
      <c r="AU50" s="6"/>
    </row>
    <row r="51" spans="1:47" s="4" customFormat="1" ht="11.25" customHeight="1">
      <c r="A51" s="20" t="s">
        <v>148</v>
      </c>
      <c r="B51" s="697" t="s">
        <v>149</v>
      </c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9"/>
      <c r="AD51" s="654">
        <v>102</v>
      </c>
      <c r="AE51" s="655"/>
      <c r="AF51" s="656"/>
      <c r="AG51" s="654">
        <v>34</v>
      </c>
      <c r="AH51" s="655"/>
      <c r="AI51" s="656"/>
      <c r="AJ51" s="654">
        <v>68</v>
      </c>
      <c r="AK51" s="656"/>
      <c r="AL51" s="654">
        <v>28</v>
      </c>
      <c r="AM51" s="656"/>
      <c r="AN51" s="654">
        <v>40</v>
      </c>
      <c r="AO51" s="656"/>
      <c r="AP51" s="654">
        <f>SUM(AP52:AQ53)</f>
        <v>0</v>
      </c>
      <c r="AQ51" s="656"/>
      <c r="AR51" s="27">
        <f>SUM(AR52:AR53)</f>
        <v>0</v>
      </c>
      <c r="AS51" s="27">
        <v>0</v>
      </c>
      <c r="AT51" s="27">
        <v>32</v>
      </c>
      <c r="AU51" s="27">
        <v>36</v>
      </c>
    </row>
    <row r="52" spans="1:47" s="4" customFormat="1" ht="11.25" hidden="1" customHeight="1">
      <c r="A52" s="37" t="s">
        <v>196</v>
      </c>
      <c r="B52" s="617" t="s">
        <v>162</v>
      </c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9"/>
      <c r="AD52" s="582">
        <v>58</v>
      </c>
      <c r="AE52" s="583"/>
      <c r="AF52" s="584"/>
      <c r="AG52" s="582">
        <v>20</v>
      </c>
      <c r="AH52" s="583"/>
      <c r="AI52" s="584"/>
      <c r="AJ52" s="582">
        <v>38</v>
      </c>
      <c r="AK52" s="584"/>
      <c r="AL52" s="582">
        <v>18</v>
      </c>
      <c r="AM52" s="584"/>
      <c r="AN52" s="582">
        <f>AJ52-AL52</f>
        <v>20</v>
      </c>
      <c r="AO52" s="584"/>
      <c r="AP52" s="582"/>
      <c r="AQ52" s="584"/>
      <c r="AR52" s="6"/>
      <c r="AS52" s="6"/>
      <c r="AT52" s="6">
        <v>38</v>
      </c>
      <c r="AU52" s="6"/>
    </row>
    <row r="53" spans="1:47" s="4" customFormat="1" ht="11.25" hidden="1" customHeight="1">
      <c r="A53" s="37" t="s">
        <v>197</v>
      </c>
      <c r="B53" s="617" t="s">
        <v>168</v>
      </c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9"/>
      <c r="AD53" s="582">
        <v>44</v>
      </c>
      <c r="AE53" s="583"/>
      <c r="AF53" s="584"/>
      <c r="AG53" s="582">
        <v>14</v>
      </c>
      <c r="AH53" s="583"/>
      <c r="AI53" s="584"/>
      <c r="AJ53" s="664">
        <v>30</v>
      </c>
      <c r="AK53" s="665"/>
      <c r="AL53" s="582"/>
      <c r="AM53" s="584"/>
      <c r="AN53" s="582">
        <v>30</v>
      </c>
      <c r="AO53" s="584"/>
      <c r="AP53" s="582"/>
      <c r="AQ53" s="584"/>
      <c r="AR53" s="6"/>
      <c r="AS53" s="6">
        <v>30</v>
      </c>
      <c r="AT53" s="6"/>
      <c r="AU53" s="6"/>
    </row>
    <row r="54" spans="1:47" ht="11.25" customHeight="1">
      <c r="A54" s="20" t="s">
        <v>150</v>
      </c>
      <c r="B54" s="651" t="s">
        <v>151</v>
      </c>
      <c r="C54" s="652"/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2"/>
      <c r="X54" s="652"/>
      <c r="Y54" s="652"/>
      <c r="Z54" s="652"/>
      <c r="AA54" s="652"/>
      <c r="AB54" s="652"/>
      <c r="AC54" s="653"/>
      <c r="AD54" s="654">
        <v>42</v>
      </c>
      <c r="AE54" s="655"/>
      <c r="AF54" s="656"/>
      <c r="AG54" s="654">
        <v>14</v>
      </c>
      <c r="AH54" s="655"/>
      <c r="AI54" s="656"/>
      <c r="AJ54" s="654">
        <v>28</v>
      </c>
      <c r="AK54" s="656"/>
      <c r="AL54" s="654">
        <v>20</v>
      </c>
      <c r="AM54" s="656"/>
      <c r="AN54" s="654">
        <v>8</v>
      </c>
      <c r="AO54" s="656"/>
      <c r="AP54" s="654">
        <v>0</v>
      </c>
      <c r="AQ54" s="656"/>
      <c r="AR54" s="27">
        <v>0</v>
      </c>
      <c r="AS54" s="27">
        <v>0</v>
      </c>
      <c r="AT54" s="27">
        <v>28</v>
      </c>
      <c r="AU54" s="27">
        <v>0</v>
      </c>
    </row>
    <row r="55" spans="1:47" ht="11.25" hidden="1" customHeight="1">
      <c r="A55" s="37" t="s">
        <v>198</v>
      </c>
      <c r="B55" s="617" t="s">
        <v>157</v>
      </c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9"/>
      <c r="AD55" s="582">
        <v>24</v>
      </c>
      <c r="AE55" s="583"/>
      <c r="AF55" s="584"/>
      <c r="AG55" s="582">
        <v>8</v>
      </c>
      <c r="AH55" s="583"/>
      <c r="AI55" s="584"/>
      <c r="AJ55" s="582">
        <v>16</v>
      </c>
      <c r="AK55" s="584"/>
      <c r="AL55" s="582">
        <v>8</v>
      </c>
      <c r="AM55" s="584"/>
      <c r="AN55" s="582">
        <v>8</v>
      </c>
      <c r="AO55" s="584"/>
      <c r="AP55" s="582"/>
      <c r="AQ55" s="584"/>
      <c r="AR55" s="6"/>
      <c r="AS55" s="6"/>
      <c r="AT55" s="6"/>
      <c r="AU55" s="6">
        <v>16</v>
      </c>
    </row>
    <row r="56" spans="1:47" ht="11.25" hidden="1" customHeight="1">
      <c r="A56" s="37" t="s">
        <v>199</v>
      </c>
      <c r="B56" s="661" t="s">
        <v>158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3"/>
      <c r="AD56" s="582">
        <v>24</v>
      </c>
      <c r="AE56" s="583"/>
      <c r="AF56" s="584"/>
      <c r="AG56" s="582">
        <v>8</v>
      </c>
      <c r="AH56" s="583"/>
      <c r="AI56" s="584"/>
      <c r="AJ56" s="582">
        <v>16</v>
      </c>
      <c r="AK56" s="584"/>
      <c r="AL56" s="582">
        <v>16</v>
      </c>
      <c r="AM56" s="584"/>
      <c r="AN56" s="582">
        <f>AJ56-AL56</f>
        <v>0</v>
      </c>
      <c r="AO56" s="584"/>
      <c r="AP56" s="582"/>
      <c r="AQ56" s="584"/>
      <c r="AR56" s="6">
        <v>16</v>
      </c>
      <c r="AS56" s="6"/>
      <c r="AT56" s="6"/>
      <c r="AU56" s="6"/>
    </row>
    <row r="57" spans="1:47" ht="11.25" customHeight="1">
      <c r="A57" s="49" t="s">
        <v>152</v>
      </c>
      <c r="B57" s="700" t="s">
        <v>153</v>
      </c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1"/>
      <c r="V57" s="701"/>
      <c r="W57" s="701"/>
      <c r="X57" s="701"/>
      <c r="Y57" s="701"/>
      <c r="Z57" s="701"/>
      <c r="AA57" s="701"/>
      <c r="AB57" s="701"/>
      <c r="AC57" s="702"/>
      <c r="AD57" s="649">
        <v>102</v>
      </c>
      <c r="AE57" s="660"/>
      <c r="AF57" s="650"/>
      <c r="AG57" s="649">
        <v>34</v>
      </c>
      <c r="AH57" s="660"/>
      <c r="AI57" s="650"/>
      <c r="AJ57" s="649">
        <v>68</v>
      </c>
      <c r="AK57" s="650"/>
      <c r="AL57" s="649">
        <v>0</v>
      </c>
      <c r="AM57" s="650"/>
      <c r="AN57" s="649">
        <v>68</v>
      </c>
      <c r="AO57" s="650"/>
      <c r="AP57" s="649">
        <v>0</v>
      </c>
      <c r="AQ57" s="650"/>
      <c r="AR57" s="47">
        <v>0</v>
      </c>
      <c r="AS57" s="47">
        <v>0</v>
      </c>
      <c r="AT57" s="47">
        <v>68</v>
      </c>
      <c r="AU57" s="47">
        <v>0</v>
      </c>
    </row>
    <row r="58" spans="1:47" ht="11.25" hidden="1" customHeight="1">
      <c r="A58" s="16"/>
      <c r="B58" s="661" t="s">
        <v>161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3"/>
      <c r="AD58" s="582">
        <f>AG58+AJ58</f>
        <v>105</v>
      </c>
      <c r="AE58" s="583"/>
      <c r="AF58" s="584"/>
      <c r="AG58" s="582">
        <f>AJ58/2</f>
        <v>35</v>
      </c>
      <c r="AH58" s="583"/>
      <c r="AI58" s="584"/>
      <c r="AJ58" s="582">
        <v>70</v>
      </c>
      <c r="AK58" s="584"/>
      <c r="AL58" s="582"/>
      <c r="AM58" s="584"/>
      <c r="AN58" s="582">
        <v>70</v>
      </c>
      <c r="AO58" s="584"/>
      <c r="AP58" s="582"/>
      <c r="AQ58" s="584"/>
      <c r="AR58" s="6"/>
      <c r="AS58" s="6"/>
      <c r="AT58" s="6">
        <v>30</v>
      </c>
      <c r="AU58" s="6">
        <v>40</v>
      </c>
    </row>
    <row r="59" spans="1:47" ht="10.5" customHeight="1">
      <c r="A59" s="44"/>
      <c r="B59" s="630" t="s">
        <v>201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2"/>
      <c r="AD59" s="625">
        <v>1026</v>
      </c>
      <c r="AE59" s="626"/>
      <c r="AF59" s="627"/>
      <c r="AG59" s="625">
        <v>342</v>
      </c>
      <c r="AH59" s="626"/>
      <c r="AI59" s="627"/>
      <c r="AJ59" s="625">
        <v>684</v>
      </c>
      <c r="AK59" s="627"/>
      <c r="AL59" s="625">
        <v>304</v>
      </c>
      <c r="AM59" s="627"/>
      <c r="AN59" s="625">
        <v>360</v>
      </c>
      <c r="AO59" s="627"/>
      <c r="AP59" s="625">
        <v>20</v>
      </c>
      <c r="AQ59" s="627"/>
      <c r="AR59" s="28">
        <v>174</v>
      </c>
      <c r="AS59" s="28">
        <v>174</v>
      </c>
      <c r="AT59" s="28">
        <v>230</v>
      </c>
      <c r="AU59" s="28">
        <v>84</v>
      </c>
    </row>
    <row r="60" spans="1:47" ht="11.25" hidden="1" customHeight="1">
      <c r="A60" s="1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2"/>
      <c r="AD60" s="703" t="e">
        <f>AD62+AD67+AD70+AD78+#REF!+AD81+AD83+AD87</f>
        <v>#REF!</v>
      </c>
      <c r="AE60" s="704"/>
      <c r="AF60" s="705"/>
      <c r="AG60" s="703" t="e">
        <f>AG62+AG67+AG70+AG78+#REF!+AG81+AG83+AG87</f>
        <v>#REF!</v>
      </c>
      <c r="AH60" s="704"/>
      <c r="AI60" s="705"/>
      <c r="AJ60" s="703" t="e">
        <f>AJ62+AJ67+AJ70+AJ78+#REF!+AJ81+AJ83+AJ87</f>
        <v>#REF!</v>
      </c>
      <c r="AK60" s="705"/>
      <c r="AL60" s="703" t="e">
        <f>AL62+AL67+AL70+AL78+#REF!+AL81+AL83+AL87</f>
        <v>#REF!</v>
      </c>
      <c r="AM60" s="705"/>
      <c r="AN60" s="703" t="e">
        <f>AN62+AN67+AN70+AN78+#REF!+AN81+AN83+AN87</f>
        <v>#REF!</v>
      </c>
      <c r="AO60" s="705"/>
      <c r="AP60" s="39"/>
      <c r="AQ60" s="40"/>
      <c r="AR60" s="43"/>
      <c r="AS60" s="43"/>
      <c r="AT60" s="43"/>
      <c r="AU60" s="43"/>
    </row>
    <row r="61" spans="1:47" ht="11.25" customHeight="1">
      <c r="A61" s="16" t="s">
        <v>295</v>
      </c>
      <c r="B61" s="657" t="s">
        <v>134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658"/>
      <c r="Z61" s="658"/>
      <c r="AA61" s="658"/>
      <c r="AB61" s="658"/>
      <c r="AC61" s="659"/>
      <c r="AD61" s="703">
        <f>SUM(AD62:AF70)</f>
        <v>1144</v>
      </c>
      <c r="AE61" s="704"/>
      <c r="AF61" s="705"/>
      <c r="AG61" s="703">
        <f>SUM(AG62:AI70)</f>
        <v>382</v>
      </c>
      <c r="AH61" s="704"/>
      <c r="AI61" s="705"/>
      <c r="AJ61" s="703">
        <f>SUM(AJ62:AK70)</f>
        <v>762</v>
      </c>
      <c r="AK61" s="705"/>
      <c r="AL61" s="703">
        <f>SUM(AL62:AM70)</f>
        <v>346</v>
      </c>
      <c r="AM61" s="705"/>
      <c r="AN61" s="703">
        <f t="shared" ref="AN61" si="1">SUM(AN62:AO70)</f>
        <v>416</v>
      </c>
      <c r="AO61" s="705"/>
      <c r="AP61" s="703">
        <f t="shared" ref="AP61" si="2">SUM(AP62:AQ70)</f>
        <v>0</v>
      </c>
      <c r="AQ61" s="705"/>
      <c r="AR61" s="43">
        <f>SUM(AR62:AR70)</f>
        <v>234</v>
      </c>
      <c r="AS61" s="43">
        <f t="shared" ref="AS61:AU61" si="3">SUM(AS62:AS70)</f>
        <v>238</v>
      </c>
      <c r="AT61" s="43">
        <f t="shared" si="3"/>
        <v>268</v>
      </c>
      <c r="AU61" s="43">
        <f t="shared" si="3"/>
        <v>0</v>
      </c>
    </row>
    <row r="62" spans="1:47" ht="11.25" customHeight="1">
      <c r="A62" s="20" t="s">
        <v>135</v>
      </c>
      <c r="B62" s="651" t="s">
        <v>136</v>
      </c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3"/>
      <c r="AD62" s="654">
        <v>388</v>
      </c>
      <c r="AE62" s="655"/>
      <c r="AF62" s="656"/>
      <c r="AG62" s="654">
        <v>128</v>
      </c>
      <c r="AH62" s="655"/>
      <c r="AI62" s="656"/>
      <c r="AJ62" s="654">
        <v>260</v>
      </c>
      <c r="AK62" s="656"/>
      <c r="AL62" s="654">
        <v>110</v>
      </c>
      <c r="AM62" s="656"/>
      <c r="AN62" s="654">
        <v>150</v>
      </c>
      <c r="AO62" s="656"/>
      <c r="AP62" s="654">
        <v>0</v>
      </c>
      <c r="AQ62" s="656"/>
      <c r="AR62" s="27">
        <v>88</v>
      </c>
      <c r="AS62" s="27">
        <v>90</v>
      </c>
      <c r="AT62" s="27">
        <v>60</v>
      </c>
      <c r="AU62" s="27">
        <f>SUM(AU63:AU66)</f>
        <v>0</v>
      </c>
    </row>
    <row r="63" spans="1:47" ht="11.25" hidden="1" customHeight="1">
      <c r="A63" s="37" t="s">
        <v>181</v>
      </c>
      <c r="B63" s="617" t="s">
        <v>159</v>
      </c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9"/>
      <c r="AD63" s="664">
        <v>90</v>
      </c>
      <c r="AE63" s="706"/>
      <c r="AF63" s="665"/>
      <c r="AG63" s="664">
        <v>30</v>
      </c>
      <c r="AH63" s="706"/>
      <c r="AI63" s="665"/>
      <c r="AJ63" s="664">
        <f>AD63-AG63</f>
        <v>60</v>
      </c>
      <c r="AK63" s="665"/>
      <c r="AL63" s="664">
        <v>30</v>
      </c>
      <c r="AM63" s="665"/>
      <c r="AN63" s="664">
        <f>AJ63-AL63</f>
        <v>30</v>
      </c>
      <c r="AO63" s="665"/>
      <c r="AP63" s="664"/>
      <c r="AQ63" s="665"/>
      <c r="AR63" s="33">
        <f>AJ63</f>
        <v>60</v>
      </c>
      <c r="AS63" s="32"/>
      <c r="AT63" s="33"/>
      <c r="AU63" s="35"/>
    </row>
    <row r="64" spans="1:47" ht="11.25" hidden="1" customHeight="1">
      <c r="A64" s="37" t="s">
        <v>182</v>
      </c>
      <c r="B64" s="617" t="s">
        <v>160</v>
      </c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9"/>
      <c r="AD64" s="664">
        <v>94</v>
      </c>
      <c r="AE64" s="706"/>
      <c r="AF64" s="665"/>
      <c r="AG64" s="664">
        <v>30</v>
      </c>
      <c r="AH64" s="706"/>
      <c r="AI64" s="665"/>
      <c r="AJ64" s="664">
        <f>AD64-AG64</f>
        <v>64</v>
      </c>
      <c r="AK64" s="665"/>
      <c r="AL64" s="664">
        <v>28</v>
      </c>
      <c r="AM64" s="665"/>
      <c r="AN64" s="664">
        <f>AJ64-AL64</f>
        <v>36</v>
      </c>
      <c r="AO64" s="665"/>
      <c r="AP64" s="664"/>
      <c r="AQ64" s="665"/>
      <c r="AR64" s="33"/>
      <c r="AS64" s="32">
        <f>AJ64</f>
        <v>64</v>
      </c>
      <c r="AT64" s="33"/>
      <c r="AU64" s="35"/>
    </row>
    <row r="65" spans="1:47" ht="11.25" hidden="1" customHeight="1">
      <c r="A65" s="37" t="s">
        <v>183</v>
      </c>
      <c r="B65" s="617" t="s">
        <v>171</v>
      </c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706">
        <v>90</v>
      </c>
      <c r="AE65" s="706"/>
      <c r="AF65" s="665"/>
      <c r="AG65" s="664">
        <v>30</v>
      </c>
      <c r="AH65" s="706"/>
      <c r="AI65" s="665"/>
      <c r="AJ65" s="664">
        <f>AD65-AG65</f>
        <v>60</v>
      </c>
      <c r="AK65" s="665"/>
      <c r="AL65" s="664">
        <v>40</v>
      </c>
      <c r="AM65" s="665"/>
      <c r="AN65" s="664">
        <v>20</v>
      </c>
      <c r="AO65" s="665"/>
      <c r="AP65" s="664"/>
      <c r="AQ65" s="665"/>
      <c r="AR65" s="33"/>
      <c r="AS65" s="32"/>
      <c r="AT65" s="33">
        <f>AJ65</f>
        <v>60</v>
      </c>
      <c r="AU65" s="35"/>
    </row>
    <row r="66" spans="1:47" ht="11.25" hidden="1" customHeight="1">
      <c r="A66" s="37" t="s">
        <v>184</v>
      </c>
      <c r="B66" s="617" t="s">
        <v>174</v>
      </c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9"/>
      <c r="AD66" s="664">
        <v>26</v>
      </c>
      <c r="AE66" s="706"/>
      <c r="AF66" s="665"/>
      <c r="AG66" s="664">
        <v>12</v>
      </c>
      <c r="AH66" s="706"/>
      <c r="AI66" s="665"/>
      <c r="AJ66" s="664">
        <f>AD66-AG66</f>
        <v>14</v>
      </c>
      <c r="AK66" s="665"/>
      <c r="AL66" s="664">
        <v>0</v>
      </c>
      <c r="AM66" s="665"/>
      <c r="AN66" s="664">
        <v>14</v>
      </c>
      <c r="AO66" s="665"/>
      <c r="AP66" s="664"/>
      <c r="AQ66" s="665"/>
      <c r="AR66" s="33"/>
      <c r="AS66" s="32"/>
      <c r="AT66" s="33">
        <f>AJ66</f>
        <v>14</v>
      </c>
      <c r="AU66" s="35"/>
    </row>
    <row r="67" spans="1:47" ht="11.25" customHeight="1">
      <c r="A67" s="20" t="s">
        <v>137</v>
      </c>
      <c r="B67" s="651" t="s">
        <v>138</v>
      </c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 s="652"/>
      <c r="AB67" s="652"/>
      <c r="AC67" s="653"/>
      <c r="AD67" s="654">
        <v>28</v>
      </c>
      <c r="AE67" s="655"/>
      <c r="AF67" s="656"/>
      <c r="AG67" s="654">
        <v>10</v>
      </c>
      <c r="AH67" s="655"/>
      <c r="AI67" s="656"/>
      <c r="AJ67" s="654">
        <v>18</v>
      </c>
      <c r="AK67" s="656"/>
      <c r="AL67" s="654">
        <v>18</v>
      </c>
      <c r="AM67" s="656"/>
      <c r="AN67" s="654">
        <v>0</v>
      </c>
      <c r="AO67" s="656"/>
      <c r="AP67" s="654">
        <f>SUM(AP68:AQ69)</f>
        <v>0</v>
      </c>
      <c r="AQ67" s="656"/>
      <c r="AR67" s="27">
        <f>SUM(AR68:AR69)</f>
        <v>0</v>
      </c>
      <c r="AS67" s="27">
        <f>SUM(AS68:AS69)</f>
        <v>0</v>
      </c>
      <c r="AT67" s="27">
        <v>18</v>
      </c>
      <c r="AU67" s="27">
        <f>SUM(AU68:AV69)</f>
        <v>0</v>
      </c>
    </row>
    <row r="68" spans="1:47" ht="11.25" hidden="1" customHeight="1">
      <c r="A68" s="37" t="s">
        <v>185</v>
      </c>
      <c r="B68" s="617" t="s">
        <v>175</v>
      </c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9"/>
      <c r="AD68" s="664">
        <v>28</v>
      </c>
      <c r="AE68" s="706"/>
      <c r="AF68" s="665"/>
      <c r="AG68" s="664">
        <v>8</v>
      </c>
      <c r="AH68" s="706"/>
      <c r="AI68" s="665"/>
      <c r="AJ68" s="664">
        <f>AD68-AG68</f>
        <v>20</v>
      </c>
      <c r="AK68" s="665"/>
      <c r="AL68" s="664">
        <v>18</v>
      </c>
      <c r="AM68" s="665"/>
      <c r="AN68" s="664">
        <v>2</v>
      </c>
      <c r="AO68" s="665"/>
      <c r="AP68" s="664"/>
      <c r="AQ68" s="665"/>
      <c r="AR68" s="33"/>
      <c r="AS68" s="32"/>
      <c r="AT68" s="33">
        <v>20</v>
      </c>
      <c r="AU68" s="35"/>
    </row>
    <row r="69" spans="1:47" ht="24.75" hidden="1" customHeight="1">
      <c r="A69" s="37" t="s">
        <v>186</v>
      </c>
      <c r="B69" s="707" t="s">
        <v>178</v>
      </c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8"/>
      <c r="X69" s="708"/>
      <c r="Y69" s="708"/>
      <c r="Z69" s="708"/>
      <c r="AA69" s="708"/>
      <c r="AB69" s="708"/>
      <c r="AC69" s="709"/>
      <c r="AD69" s="664">
        <v>20</v>
      </c>
      <c r="AE69" s="706"/>
      <c r="AF69" s="665"/>
      <c r="AG69" s="664">
        <v>6</v>
      </c>
      <c r="AH69" s="706"/>
      <c r="AI69" s="665"/>
      <c r="AJ69" s="664">
        <f>AD69-AG69</f>
        <v>14</v>
      </c>
      <c r="AK69" s="665"/>
      <c r="AL69" s="664"/>
      <c r="AM69" s="665"/>
      <c r="AN69" s="664">
        <v>14</v>
      </c>
      <c r="AO69" s="665"/>
      <c r="AP69" s="664"/>
      <c r="AQ69" s="665"/>
      <c r="AR69" s="33"/>
      <c r="AS69" s="32"/>
      <c r="AT69" s="35">
        <f>AJ69</f>
        <v>14</v>
      </c>
      <c r="AU69" s="35"/>
    </row>
    <row r="70" spans="1:47" ht="11.25" customHeight="1">
      <c r="A70" s="20" t="s">
        <v>139</v>
      </c>
      <c r="B70" s="651" t="s">
        <v>140</v>
      </c>
      <c r="C70" s="652"/>
      <c r="D70" s="652"/>
      <c r="E70" s="652"/>
      <c r="F70" s="652"/>
      <c r="G70" s="652"/>
      <c r="H70" s="652"/>
      <c r="I70" s="652"/>
      <c r="J70" s="652"/>
      <c r="K70" s="652"/>
      <c r="L70" s="652"/>
      <c r="M70" s="652"/>
      <c r="N70" s="652"/>
      <c r="O70" s="652"/>
      <c r="P70" s="652"/>
      <c r="Q70" s="652"/>
      <c r="R70" s="652"/>
      <c r="S70" s="652"/>
      <c r="T70" s="652"/>
      <c r="U70" s="652"/>
      <c r="V70" s="652"/>
      <c r="W70" s="652"/>
      <c r="X70" s="652"/>
      <c r="Y70" s="652"/>
      <c r="Z70" s="652"/>
      <c r="AA70" s="652"/>
      <c r="AB70" s="652"/>
      <c r="AC70" s="653"/>
      <c r="AD70" s="654">
        <v>380</v>
      </c>
      <c r="AE70" s="655"/>
      <c r="AF70" s="656"/>
      <c r="AG70" s="654">
        <v>128</v>
      </c>
      <c r="AH70" s="655"/>
      <c r="AI70" s="656"/>
      <c r="AJ70" s="654">
        <v>252</v>
      </c>
      <c r="AK70" s="656"/>
      <c r="AL70" s="654">
        <v>102</v>
      </c>
      <c r="AM70" s="656"/>
      <c r="AN70" s="654">
        <v>150</v>
      </c>
      <c r="AO70" s="656"/>
      <c r="AP70" s="654">
        <v>0</v>
      </c>
      <c r="AQ70" s="656"/>
      <c r="AR70" s="27">
        <v>86</v>
      </c>
      <c r="AS70" s="27">
        <v>84</v>
      </c>
      <c r="AT70" s="27">
        <v>82</v>
      </c>
      <c r="AU70" s="27">
        <v>0</v>
      </c>
    </row>
    <row r="71" spans="1:47" ht="11.25" hidden="1" customHeight="1">
      <c r="A71" s="38" t="s">
        <v>187</v>
      </c>
      <c r="B71" s="617" t="s">
        <v>154</v>
      </c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9"/>
      <c r="AD71" s="664">
        <v>70</v>
      </c>
      <c r="AE71" s="706"/>
      <c r="AF71" s="665"/>
      <c r="AG71" s="664">
        <v>24</v>
      </c>
      <c r="AH71" s="706"/>
      <c r="AI71" s="665"/>
      <c r="AJ71" s="664">
        <f t="shared" ref="AJ71:AJ76" si="4">AD71-AG71</f>
        <v>46</v>
      </c>
      <c r="AK71" s="665"/>
      <c r="AL71" s="664">
        <v>30</v>
      </c>
      <c r="AM71" s="665"/>
      <c r="AN71" s="664">
        <f t="shared" ref="AN71:AN76" si="5">AJ71-AL71</f>
        <v>16</v>
      </c>
      <c r="AO71" s="665"/>
      <c r="AP71" s="710"/>
      <c r="AQ71" s="711"/>
      <c r="AR71" s="35"/>
      <c r="AS71" s="34"/>
      <c r="AT71" s="35">
        <f>AJ71</f>
        <v>46</v>
      </c>
      <c r="AU71" s="35"/>
    </row>
    <row r="72" spans="1:47" ht="11.25" hidden="1" customHeight="1">
      <c r="A72" s="38" t="s">
        <v>188</v>
      </c>
      <c r="B72" s="617" t="s">
        <v>155</v>
      </c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9"/>
      <c r="AD72" s="664">
        <v>70</v>
      </c>
      <c r="AE72" s="706"/>
      <c r="AF72" s="665"/>
      <c r="AG72" s="664">
        <v>24</v>
      </c>
      <c r="AH72" s="706"/>
      <c r="AI72" s="665"/>
      <c r="AJ72" s="664">
        <f t="shared" si="4"/>
        <v>46</v>
      </c>
      <c r="AK72" s="665"/>
      <c r="AL72" s="664">
        <v>36</v>
      </c>
      <c r="AM72" s="665"/>
      <c r="AN72" s="664">
        <f t="shared" si="5"/>
        <v>10</v>
      </c>
      <c r="AO72" s="665"/>
      <c r="AP72" s="710"/>
      <c r="AQ72" s="711"/>
      <c r="AR72" s="35">
        <f>AJ72</f>
        <v>46</v>
      </c>
      <c r="AS72" s="34"/>
      <c r="AT72" s="35"/>
      <c r="AU72" s="35"/>
    </row>
    <row r="73" spans="1:47" ht="11.25" hidden="1" customHeight="1">
      <c r="A73" s="38" t="s">
        <v>189</v>
      </c>
      <c r="B73" s="617" t="s">
        <v>177</v>
      </c>
      <c r="C73" s="618"/>
      <c r="D73" s="618"/>
      <c r="E73" s="618"/>
      <c r="F73" s="618"/>
      <c r="G73" s="618"/>
      <c r="H73" s="618"/>
      <c r="I73" s="618"/>
      <c r="J73" s="618"/>
      <c r="K73" s="618"/>
      <c r="L73" s="618"/>
      <c r="M73" s="618"/>
      <c r="N73" s="618"/>
      <c r="O73" s="618"/>
      <c r="P73" s="618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9"/>
      <c r="AD73" s="664">
        <v>70</v>
      </c>
      <c r="AE73" s="706"/>
      <c r="AF73" s="665"/>
      <c r="AG73" s="664">
        <v>24</v>
      </c>
      <c r="AH73" s="706"/>
      <c r="AI73" s="665"/>
      <c r="AJ73" s="664">
        <f t="shared" si="4"/>
        <v>46</v>
      </c>
      <c r="AK73" s="665"/>
      <c r="AL73" s="664">
        <v>0</v>
      </c>
      <c r="AM73" s="665"/>
      <c r="AN73" s="664">
        <f t="shared" si="5"/>
        <v>46</v>
      </c>
      <c r="AO73" s="665"/>
      <c r="AP73" s="710"/>
      <c r="AQ73" s="711"/>
      <c r="AR73" s="35"/>
      <c r="AS73" s="34">
        <f>AJ73</f>
        <v>46</v>
      </c>
      <c r="AT73" s="35"/>
      <c r="AU73" s="35"/>
    </row>
    <row r="74" spans="1:47" ht="11.25" hidden="1" customHeight="1">
      <c r="A74" s="37" t="s">
        <v>190</v>
      </c>
      <c r="B74" s="617" t="s">
        <v>164</v>
      </c>
      <c r="C74" s="618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619"/>
      <c r="AD74" s="664">
        <v>60</v>
      </c>
      <c r="AE74" s="706"/>
      <c r="AF74" s="665"/>
      <c r="AG74" s="664">
        <v>20</v>
      </c>
      <c r="AH74" s="706"/>
      <c r="AI74" s="665"/>
      <c r="AJ74" s="664">
        <f t="shared" si="4"/>
        <v>40</v>
      </c>
      <c r="AK74" s="665"/>
      <c r="AL74" s="664">
        <v>12</v>
      </c>
      <c r="AM74" s="665"/>
      <c r="AN74" s="664">
        <f t="shared" si="5"/>
        <v>28</v>
      </c>
      <c r="AO74" s="665"/>
      <c r="AP74" s="710"/>
      <c r="AQ74" s="711"/>
      <c r="AR74" s="35"/>
      <c r="AS74" s="34"/>
      <c r="AT74" s="35">
        <f>AJ74</f>
        <v>40</v>
      </c>
      <c r="AU74" s="35"/>
    </row>
    <row r="75" spans="1:47" ht="11.25" hidden="1" customHeight="1">
      <c r="A75" s="37" t="s">
        <v>191</v>
      </c>
      <c r="B75" s="617" t="s">
        <v>169</v>
      </c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8"/>
      <c r="AC75" s="619"/>
      <c r="AD75" s="664">
        <v>62</v>
      </c>
      <c r="AE75" s="706"/>
      <c r="AF75" s="665"/>
      <c r="AG75" s="664">
        <v>20</v>
      </c>
      <c r="AH75" s="706"/>
      <c r="AI75" s="665"/>
      <c r="AJ75" s="664">
        <f t="shared" si="4"/>
        <v>42</v>
      </c>
      <c r="AK75" s="665"/>
      <c r="AL75" s="664">
        <v>0</v>
      </c>
      <c r="AM75" s="665"/>
      <c r="AN75" s="664">
        <f t="shared" si="5"/>
        <v>42</v>
      </c>
      <c r="AO75" s="665"/>
      <c r="AP75" s="710"/>
      <c r="AQ75" s="711"/>
      <c r="AR75" s="35"/>
      <c r="AS75" s="34">
        <f>AJ75</f>
        <v>42</v>
      </c>
      <c r="AT75" s="35"/>
      <c r="AU75" s="35"/>
    </row>
    <row r="76" spans="1:47" ht="11.25" hidden="1" customHeight="1">
      <c r="A76" s="37" t="s">
        <v>192</v>
      </c>
      <c r="B76" s="617" t="s">
        <v>163</v>
      </c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8"/>
      <c r="O76" s="618"/>
      <c r="P76" s="618"/>
      <c r="Q76" s="618"/>
      <c r="R76" s="618"/>
      <c r="S76" s="618"/>
      <c r="T76" s="618"/>
      <c r="U76" s="618"/>
      <c r="V76" s="618"/>
      <c r="W76" s="618"/>
      <c r="X76" s="618"/>
      <c r="Y76" s="618"/>
      <c r="Z76" s="618"/>
      <c r="AA76" s="618"/>
      <c r="AB76" s="618"/>
      <c r="AC76" s="619"/>
      <c r="AD76" s="664">
        <v>64</v>
      </c>
      <c r="AE76" s="706"/>
      <c r="AF76" s="665"/>
      <c r="AG76" s="664">
        <v>22</v>
      </c>
      <c r="AH76" s="706"/>
      <c r="AI76" s="665"/>
      <c r="AJ76" s="664">
        <f t="shared" si="4"/>
        <v>42</v>
      </c>
      <c r="AK76" s="665"/>
      <c r="AL76" s="664">
        <v>24</v>
      </c>
      <c r="AM76" s="665"/>
      <c r="AN76" s="664">
        <f t="shared" si="5"/>
        <v>18</v>
      </c>
      <c r="AO76" s="665"/>
      <c r="AP76" s="710"/>
      <c r="AQ76" s="711"/>
      <c r="AR76" s="35">
        <f>AJ76</f>
        <v>42</v>
      </c>
      <c r="AS76" s="34"/>
      <c r="AT76" s="35"/>
      <c r="AU76" s="35"/>
    </row>
    <row r="77" spans="1:47" ht="21" customHeight="1">
      <c r="A77" s="37" t="s">
        <v>296</v>
      </c>
      <c r="B77" s="738" t="s">
        <v>297</v>
      </c>
      <c r="C77" s="739"/>
      <c r="D77" s="739"/>
      <c r="E77" s="739"/>
      <c r="F77" s="739"/>
      <c r="G77" s="739"/>
      <c r="H77" s="739"/>
      <c r="I77" s="739"/>
      <c r="J77" s="739"/>
      <c r="K77" s="739"/>
      <c r="L77" s="739"/>
      <c r="M77" s="739"/>
      <c r="N77" s="739"/>
      <c r="O77" s="739"/>
      <c r="P77" s="739"/>
      <c r="Q77" s="739"/>
      <c r="R77" s="739"/>
      <c r="S77" s="739"/>
      <c r="T77" s="739"/>
      <c r="U77" s="739"/>
      <c r="V77" s="739"/>
      <c r="W77" s="739"/>
      <c r="X77" s="739"/>
      <c r="Y77" s="739"/>
      <c r="Z77" s="739"/>
      <c r="AA77" s="739"/>
      <c r="AB77" s="739"/>
      <c r="AC77" s="740"/>
      <c r="AD77" s="664"/>
      <c r="AE77" s="706"/>
      <c r="AF77" s="665"/>
      <c r="AG77" s="664"/>
      <c r="AH77" s="706"/>
      <c r="AI77" s="665"/>
      <c r="AJ77" s="664"/>
      <c r="AK77" s="665"/>
      <c r="AL77" s="664"/>
      <c r="AM77" s="665"/>
      <c r="AN77" s="664"/>
      <c r="AO77" s="665"/>
      <c r="AP77" s="664"/>
      <c r="AQ77" s="665"/>
      <c r="AR77" s="35"/>
      <c r="AS77" s="213"/>
      <c r="AT77" s="213"/>
      <c r="AU77" s="35"/>
    </row>
    <row r="78" spans="1:47" ht="11.25" customHeight="1">
      <c r="A78" s="20" t="s">
        <v>144</v>
      </c>
      <c r="B78" s="651" t="s">
        <v>145</v>
      </c>
      <c r="C78" s="652"/>
      <c r="D78" s="652"/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Q78" s="652"/>
      <c r="R78" s="652"/>
      <c r="S78" s="652"/>
      <c r="T78" s="652"/>
      <c r="U78" s="652"/>
      <c r="V78" s="652"/>
      <c r="W78" s="652"/>
      <c r="X78" s="652"/>
      <c r="Y78" s="652"/>
      <c r="Z78" s="652"/>
      <c r="AA78" s="652"/>
      <c r="AB78" s="652"/>
      <c r="AC78" s="653"/>
      <c r="AD78" s="654">
        <f>SUM(AD79:AF79)</f>
        <v>20</v>
      </c>
      <c r="AE78" s="655"/>
      <c r="AF78" s="656"/>
      <c r="AG78" s="654">
        <f>SUM(AG79:AI79)</f>
        <v>6</v>
      </c>
      <c r="AH78" s="655"/>
      <c r="AI78" s="656"/>
      <c r="AJ78" s="654">
        <f>SUM(AJ79:AK79)</f>
        <v>14</v>
      </c>
      <c r="AK78" s="656"/>
      <c r="AL78" s="654">
        <f>SUM(AL79:AM79)</f>
        <v>14</v>
      </c>
      <c r="AM78" s="656"/>
      <c r="AN78" s="654">
        <f>SUM(AN79:AO79)</f>
        <v>0</v>
      </c>
      <c r="AO78" s="656"/>
      <c r="AP78" s="654">
        <v>0</v>
      </c>
      <c r="AQ78" s="656"/>
      <c r="AR78" s="27">
        <f>AR79</f>
        <v>0</v>
      </c>
      <c r="AS78" s="31">
        <f>SUM(AS79)</f>
        <v>0</v>
      </c>
      <c r="AT78" s="31">
        <v>14</v>
      </c>
      <c r="AU78" s="27">
        <v>0</v>
      </c>
    </row>
    <row r="79" spans="1:47" ht="11.25" hidden="1" customHeight="1">
      <c r="A79" s="37" t="s">
        <v>194</v>
      </c>
      <c r="B79" s="617" t="s">
        <v>172</v>
      </c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9"/>
      <c r="AD79" s="664">
        <v>20</v>
      </c>
      <c r="AE79" s="706"/>
      <c r="AF79" s="665"/>
      <c r="AG79" s="664">
        <v>6</v>
      </c>
      <c r="AH79" s="706"/>
      <c r="AI79" s="665"/>
      <c r="AJ79" s="664">
        <v>14</v>
      </c>
      <c r="AK79" s="665"/>
      <c r="AL79" s="664">
        <v>14</v>
      </c>
      <c r="AM79" s="665"/>
      <c r="AN79" s="664">
        <v>0</v>
      </c>
      <c r="AO79" s="665"/>
      <c r="AP79" s="710"/>
      <c r="AQ79" s="711"/>
      <c r="AR79" s="35"/>
      <c r="AS79" s="34"/>
      <c r="AT79" s="35"/>
      <c r="AU79" s="35">
        <f>AJ79</f>
        <v>14</v>
      </c>
    </row>
    <row r="80" spans="1:47" ht="11.25" hidden="1" customHeight="1">
      <c r="A80" s="37" t="s">
        <v>195</v>
      </c>
      <c r="B80" s="617" t="s">
        <v>156</v>
      </c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9"/>
      <c r="AD80" s="664">
        <v>30</v>
      </c>
      <c r="AE80" s="706"/>
      <c r="AF80" s="665"/>
      <c r="AG80" s="664">
        <v>10</v>
      </c>
      <c r="AH80" s="706"/>
      <c r="AI80" s="665"/>
      <c r="AJ80" s="664">
        <v>20</v>
      </c>
      <c r="AK80" s="665"/>
      <c r="AL80" s="664">
        <v>20</v>
      </c>
      <c r="AM80" s="665"/>
      <c r="AN80" s="664">
        <v>0</v>
      </c>
      <c r="AO80" s="665"/>
      <c r="AP80" s="710"/>
      <c r="AQ80" s="711"/>
      <c r="AR80" s="35"/>
      <c r="AS80" s="34"/>
      <c r="AT80" s="35">
        <f>AJ80</f>
        <v>20</v>
      </c>
      <c r="AU80" s="35"/>
    </row>
    <row r="81" spans="1:53" ht="11.25" customHeight="1">
      <c r="A81" s="20" t="s">
        <v>148</v>
      </c>
      <c r="B81" s="697" t="s">
        <v>149</v>
      </c>
      <c r="C81" s="698"/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8"/>
      <c r="S81" s="698"/>
      <c r="T81" s="698"/>
      <c r="U81" s="698"/>
      <c r="V81" s="698"/>
      <c r="W81" s="698"/>
      <c r="X81" s="698"/>
      <c r="Y81" s="698"/>
      <c r="Z81" s="698"/>
      <c r="AA81" s="698"/>
      <c r="AB81" s="698"/>
      <c r="AC81" s="699"/>
      <c r="AD81" s="654">
        <v>20</v>
      </c>
      <c r="AE81" s="655"/>
      <c r="AF81" s="656"/>
      <c r="AG81" s="654">
        <v>6</v>
      </c>
      <c r="AH81" s="655"/>
      <c r="AI81" s="656"/>
      <c r="AJ81" s="654">
        <v>14</v>
      </c>
      <c r="AK81" s="656"/>
      <c r="AL81" s="654">
        <v>0</v>
      </c>
      <c r="AM81" s="656"/>
      <c r="AN81" s="654">
        <v>14</v>
      </c>
      <c r="AO81" s="656"/>
      <c r="AP81" s="654">
        <v>0</v>
      </c>
      <c r="AQ81" s="656"/>
      <c r="AR81" s="27">
        <f>AR82</f>
        <v>0</v>
      </c>
      <c r="AS81" s="27">
        <f>AS82</f>
        <v>0</v>
      </c>
      <c r="AT81" s="27">
        <v>0</v>
      </c>
      <c r="AU81" s="27">
        <v>14</v>
      </c>
    </row>
    <row r="82" spans="1:53" ht="11.25" hidden="1" customHeight="1">
      <c r="A82" s="37" t="s">
        <v>196</v>
      </c>
      <c r="B82" s="617" t="s">
        <v>162</v>
      </c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618"/>
      <c r="AC82" s="619"/>
      <c r="AD82" s="664">
        <v>32</v>
      </c>
      <c r="AE82" s="706"/>
      <c r="AF82" s="665"/>
      <c r="AG82" s="664">
        <v>10</v>
      </c>
      <c r="AH82" s="706"/>
      <c r="AI82" s="665"/>
      <c r="AJ82" s="664">
        <v>22</v>
      </c>
      <c r="AK82" s="665"/>
      <c r="AL82" s="664">
        <v>0</v>
      </c>
      <c r="AM82" s="665"/>
      <c r="AN82" s="664">
        <v>22</v>
      </c>
      <c r="AO82" s="665"/>
      <c r="AP82" s="710"/>
      <c r="AQ82" s="711"/>
      <c r="AR82" s="35"/>
      <c r="AS82" s="34"/>
      <c r="AT82" s="35">
        <f>AJ82</f>
        <v>22</v>
      </c>
      <c r="AU82" s="35"/>
    </row>
    <row r="83" spans="1:53" ht="11.25" customHeight="1">
      <c r="A83" s="20" t="s">
        <v>150</v>
      </c>
      <c r="B83" s="651" t="s">
        <v>151</v>
      </c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  <c r="AC83" s="653"/>
      <c r="AD83" s="654">
        <v>190</v>
      </c>
      <c r="AE83" s="655"/>
      <c r="AF83" s="656"/>
      <c r="AG83" s="654">
        <v>64</v>
      </c>
      <c r="AH83" s="655"/>
      <c r="AI83" s="656"/>
      <c r="AJ83" s="654">
        <v>126</v>
      </c>
      <c r="AK83" s="656"/>
      <c r="AL83" s="654">
        <v>60</v>
      </c>
      <c r="AM83" s="656"/>
      <c r="AN83" s="654">
        <v>46</v>
      </c>
      <c r="AO83" s="656"/>
      <c r="AP83" s="654">
        <v>20</v>
      </c>
      <c r="AQ83" s="656"/>
      <c r="AR83" s="27">
        <v>0</v>
      </c>
      <c r="AS83" s="27">
        <v>0</v>
      </c>
      <c r="AT83" s="27">
        <v>56</v>
      </c>
      <c r="AU83" s="27">
        <v>70</v>
      </c>
    </row>
    <row r="84" spans="1:53" ht="11.25" hidden="1" customHeight="1">
      <c r="A84" s="37" t="s">
        <v>198</v>
      </c>
      <c r="B84" s="617" t="s">
        <v>157</v>
      </c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18"/>
      <c r="V84" s="618"/>
      <c r="W84" s="618"/>
      <c r="X84" s="618"/>
      <c r="Y84" s="618"/>
      <c r="Z84" s="618"/>
      <c r="AA84" s="618"/>
      <c r="AB84" s="618"/>
      <c r="AC84" s="619"/>
      <c r="AD84" s="664">
        <v>48</v>
      </c>
      <c r="AE84" s="706"/>
      <c r="AF84" s="665"/>
      <c r="AG84" s="664">
        <v>16</v>
      </c>
      <c r="AH84" s="706"/>
      <c r="AI84" s="665"/>
      <c r="AJ84" s="664">
        <f>AD84-AG84</f>
        <v>32</v>
      </c>
      <c r="AK84" s="665"/>
      <c r="AL84" s="664">
        <v>20</v>
      </c>
      <c r="AM84" s="665"/>
      <c r="AN84" s="664">
        <v>12</v>
      </c>
      <c r="AO84" s="665"/>
      <c r="AP84" s="710"/>
      <c r="AQ84" s="711"/>
      <c r="AR84" s="35"/>
      <c r="AS84" s="34"/>
      <c r="AT84" s="35"/>
      <c r="AU84" s="35">
        <f>AJ84</f>
        <v>32</v>
      </c>
    </row>
    <row r="85" spans="1:53" ht="11.25" hidden="1" customHeight="1">
      <c r="A85" s="37" t="s">
        <v>199</v>
      </c>
      <c r="B85" s="661" t="s">
        <v>158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2"/>
      <c r="AA85" s="662"/>
      <c r="AB85" s="662"/>
      <c r="AC85" s="663"/>
      <c r="AD85" s="664">
        <v>36</v>
      </c>
      <c r="AE85" s="706"/>
      <c r="AF85" s="665"/>
      <c r="AG85" s="664">
        <v>12</v>
      </c>
      <c r="AH85" s="706"/>
      <c r="AI85" s="665"/>
      <c r="AJ85" s="664">
        <f>AD85-AG85</f>
        <v>24</v>
      </c>
      <c r="AK85" s="665"/>
      <c r="AL85" s="664"/>
      <c r="AM85" s="665"/>
      <c r="AN85" s="664">
        <v>24</v>
      </c>
      <c r="AO85" s="665"/>
      <c r="AP85" s="710"/>
      <c r="AQ85" s="711"/>
      <c r="AR85" s="35">
        <f>AJ85</f>
        <v>24</v>
      </c>
      <c r="AS85" s="34"/>
      <c r="AT85" s="35"/>
      <c r="AU85" s="35"/>
    </row>
    <row r="86" spans="1:53" ht="11.25" hidden="1" customHeight="1">
      <c r="A86" s="37" t="s">
        <v>200</v>
      </c>
      <c r="B86" s="661" t="s">
        <v>170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2"/>
      <c r="AA86" s="662"/>
      <c r="AB86" s="662"/>
      <c r="AC86" s="663"/>
      <c r="AD86" s="664">
        <v>76</v>
      </c>
      <c r="AE86" s="706"/>
      <c r="AF86" s="665"/>
      <c r="AG86" s="664">
        <v>26</v>
      </c>
      <c r="AH86" s="706"/>
      <c r="AI86" s="665"/>
      <c r="AJ86" s="664">
        <f>AD86-AG86</f>
        <v>50</v>
      </c>
      <c r="AK86" s="665"/>
      <c r="AL86" s="664">
        <v>10</v>
      </c>
      <c r="AM86" s="665"/>
      <c r="AN86" s="664">
        <v>40</v>
      </c>
      <c r="AO86" s="665"/>
      <c r="AP86" s="710"/>
      <c r="AQ86" s="711"/>
      <c r="AR86" s="35"/>
      <c r="AS86" s="34"/>
      <c r="AT86" s="35"/>
      <c r="AU86" s="35">
        <f>AJ86</f>
        <v>50</v>
      </c>
    </row>
    <row r="87" spans="1:53" ht="11.25" customHeight="1">
      <c r="A87" s="45"/>
      <c r="B87" s="654"/>
      <c r="C87" s="655"/>
      <c r="D87" s="655"/>
      <c r="E87" s="655"/>
      <c r="F87" s="655"/>
      <c r="G87" s="655"/>
      <c r="H87" s="655"/>
      <c r="I87" s="655"/>
      <c r="J87" s="655"/>
      <c r="K87" s="655"/>
      <c r="L87" s="655"/>
      <c r="M87" s="655"/>
      <c r="N87" s="655"/>
      <c r="O87" s="655"/>
      <c r="P87" s="655"/>
      <c r="Q87" s="655"/>
      <c r="R87" s="655"/>
      <c r="S87" s="655"/>
      <c r="T87" s="655"/>
      <c r="U87" s="655"/>
      <c r="V87" s="655"/>
      <c r="W87" s="655"/>
      <c r="X87" s="655"/>
      <c r="Y87" s="655"/>
      <c r="Z87" s="655"/>
      <c r="AA87" s="655"/>
      <c r="AB87" s="655"/>
      <c r="AC87" s="656"/>
      <c r="AD87" s="654"/>
      <c r="AE87" s="655"/>
      <c r="AF87" s="656"/>
      <c r="AG87" s="654"/>
      <c r="AH87" s="655"/>
      <c r="AI87" s="656"/>
      <c r="AJ87" s="654"/>
      <c r="AK87" s="656"/>
      <c r="AL87" s="654"/>
      <c r="AM87" s="656"/>
      <c r="AN87" s="654"/>
      <c r="AO87" s="656"/>
      <c r="AP87" s="654"/>
      <c r="AQ87" s="656"/>
      <c r="AR87" s="27"/>
      <c r="AS87" s="27"/>
      <c r="AT87" s="27"/>
      <c r="AU87" s="27"/>
    </row>
    <row r="88" spans="1:53" ht="11.25" customHeight="1">
      <c r="A88" s="15"/>
      <c r="B88" s="661"/>
      <c r="C88" s="662"/>
      <c r="D88" s="662"/>
      <c r="E88" s="662"/>
      <c r="F88" s="662"/>
      <c r="G88" s="662"/>
      <c r="H88" s="662"/>
      <c r="I88" s="662"/>
      <c r="J88" s="662"/>
      <c r="K88" s="662"/>
      <c r="L88" s="662"/>
      <c r="M88" s="662"/>
      <c r="N88" s="662"/>
      <c r="O88" s="662"/>
      <c r="P88" s="662"/>
      <c r="Q88" s="662"/>
      <c r="R88" s="662"/>
      <c r="S88" s="662"/>
      <c r="T88" s="662"/>
      <c r="U88" s="662"/>
      <c r="V88" s="662"/>
      <c r="W88" s="662"/>
      <c r="X88" s="662"/>
      <c r="Y88" s="662"/>
      <c r="Z88" s="662"/>
      <c r="AA88" s="662"/>
      <c r="AB88" s="662"/>
      <c r="AC88" s="663"/>
      <c r="AD88" s="582"/>
      <c r="AE88" s="583"/>
      <c r="AF88" s="584"/>
      <c r="AG88" s="582"/>
      <c r="AH88" s="583"/>
      <c r="AI88" s="584"/>
      <c r="AJ88" s="582"/>
      <c r="AK88" s="584"/>
      <c r="AL88" s="582"/>
      <c r="AM88" s="584"/>
      <c r="AN88" s="582"/>
      <c r="AO88" s="584"/>
      <c r="AP88" s="582"/>
      <c r="AQ88" s="584"/>
      <c r="AR88" s="6"/>
      <c r="AS88" s="7"/>
      <c r="AT88" s="6"/>
      <c r="AU88" s="6"/>
    </row>
    <row r="89" spans="1:53" ht="10.5" customHeight="1" thickBot="1">
      <c r="A89" s="24"/>
      <c r="B89" s="661"/>
      <c r="C89" s="662"/>
      <c r="D89" s="662"/>
      <c r="E89" s="662"/>
      <c r="F89" s="662"/>
      <c r="G89" s="662"/>
      <c r="H89" s="662"/>
      <c r="I89" s="662"/>
      <c r="J89" s="662"/>
      <c r="K89" s="662"/>
      <c r="L89" s="662"/>
      <c r="M89" s="662"/>
      <c r="N89" s="662"/>
      <c r="O89" s="662"/>
      <c r="P89" s="662"/>
      <c r="Q89" s="662"/>
      <c r="R89" s="662"/>
      <c r="S89" s="662"/>
      <c r="T89" s="662"/>
      <c r="U89" s="662"/>
      <c r="V89" s="662"/>
      <c r="W89" s="662"/>
      <c r="X89" s="662"/>
      <c r="Y89" s="662"/>
      <c r="Z89" s="662"/>
      <c r="AA89" s="662"/>
      <c r="AB89" s="662"/>
      <c r="AC89" s="663"/>
      <c r="AD89" s="582"/>
      <c r="AE89" s="583"/>
      <c r="AF89" s="584"/>
      <c r="AG89" s="582"/>
      <c r="AH89" s="583"/>
      <c r="AI89" s="584"/>
      <c r="AJ89" s="582"/>
      <c r="AK89" s="584"/>
      <c r="AL89" s="664"/>
      <c r="AM89" s="665"/>
      <c r="AN89" s="664"/>
      <c r="AO89" s="665"/>
      <c r="AP89" s="664"/>
      <c r="AQ89" s="665"/>
      <c r="AR89" s="26"/>
      <c r="AS89" s="25"/>
      <c r="AT89" s="116"/>
      <c r="AU89" s="25"/>
      <c r="AV89" s="712"/>
      <c r="AW89" s="712"/>
      <c r="AX89" s="9"/>
      <c r="AY89" s="9"/>
      <c r="AZ89" s="9"/>
      <c r="BA89" s="9"/>
    </row>
    <row r="90" spans="1:53" ht="10.5" customHeight="1" thickBot="1">
      <c r="A90" s="17"/>
      <c r="B90" s="713" t="s">
        <v>176</v>
      </c>
      <c r="C90" s="714"/>
      <c r="D90" s="714"/>
      <c r="E90" s="714"/>
      <c r="F90" s="714"/>
      <c r="G90" s="714"/>
      <c r="H90" s="714"/>
      <c r="I90" s="714"/>
      <c r="J90" s="714"/>
      <c r="K90" s="714"/>
      <c r="L90" s="714"/>
      <c r="M90" s="714"/>
      <c r="N90" s="714"/>
      <c r="O90" s="714"/>
      <c r="P90" s="714"/>
      <c r="Q90" s="714"/>
      <c r="R90" s="714"/>
      <c r="S90" s="714"/>
      <c r="T90" s="714"/>
      <c r="U90" s="714"/>
      <c r="V90" s="714"/>
      <c r="W90" s="714"/>
      <c r="X90" s="714"/>
      <c r="Y90" s="714"/>
      <c r="Z90" s="714"/>
      <c r="AA90" s="714"/>
      <c r="AB90" s="714"/>
      <c r="AC90" s="715"/>
      <c r="AD90" s="582"/>
      <c r="AE90" s="583"/>
      <c r="AF90" s="584"/>
      <c r="AG90" s="716"/>
      <c r="AH90" s="717"/>
      <c r="AI90" s="718"/>
      <c r="AJ90" s="664"/>
      <c r="AK90" s="665"/>
      <c r="AL90" s="664"/>
      <c r="AM90" s="665"/>
      <c r="AN90" s="664"/>
      <c r="AO90" s="665"/>
      <c r="AP90" s="664">
        <f>AP25+AP59</f>
        <v>60</v>
      </c>
      <c r="AQ90" s="719"/>
      <c r="AR90" s="50">
        <f>AR5+AR25+AR59</f>
        <v>644</v>
      </c>
      <c r="AS90" s="50">
        <f t="shared" ref="AS90:AU90" si="6">AS5+AS25+AS59</f>
        <v>760</v>
      </c>
      <c r="AT90" s="50">
        <f t="shared" si="6"/>
        <v>870</v>
      </c>
      <c r="AU90" s="50">
        <f t="shared" si="6"/>
        <v>464</v>
      </c>
      <c r="AV90" s="720"/>
      <c r="AW90" s="720"/>
      <c r="AX90" s="9"/>
      <c r="AY90" s="9"/>
      <c r="AZ90" s="9"/>
      <c r="BA90" s="9"/>
    </row>
    <row r="91" spans="1:53" ht="10.5">
      <c r="A91" s="17"/>
      <c r="B91" s="17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"/>
      <c r="U91" s="2"/>
      <c r="V91" s="12"/>
      <c r="W91" s="12"/>
      <c r="X91" s="12"/>
      <c r="Y91" s="12"/>
      <c r="Z91" s="12"/>
      <c r="AA91" s="9"/>
      <c r="AB91" s="9"/>
      <c r="AC91" s="9"/>
      <c r="AD91" s="732"/>
      <c r="AE91" s="732"/>
      <c r="AF91" s="732"/>
      <c r="AG91" s="732"/>
      <c r="AH91" s="732"/>
      <c r="AI91" s="732"/>
      <c r="AJ91" s="732"/>
      <c r="AK91" s="732"/>
      <c r="AL91" s="733"/>
      <c r="AM91" s="733"/>
      <c r="AN91" s="733"/>
      <c r="AO91" s="733"/>
      <c r="AV91" s="712"/>
      <c r="AW91" s="712"/>
      <c r="AX91" s="9"/>
      <c r="AY91" s="9"/>
      <c r="AZ91" s="9"/>
      <c r="BA91" s="9"/>
    </row>
    <row r="92" spans="1:53" ht="10.5" thickBot="1">
      <c r="AJ92" s="721"/>
      <c r="AK92" s="721"/>
      <c r="AN92" s="721"/>
      <c r="AO92" s="721"/>
      <c r="AR92" s="214">
        <f>AR90/17</f>
        <v>37.882352941176471</v>
      </c>
      <c r="AS92" s="214">
        <f>AS90/19</f>
        <v>40</v>
      </c>
      <c r="AT92" s="214">
        <f>AT90/17</f>
        <v>51.176470588235297</v>
      </c>
      <c r="AU92" s="214">
        <f>AU90/10</f>
        <v>46.4</v>
      </c>
    </row>
    <row r="93" spans="1:53" ht="12.75">
      <c r="B93" s="217" t="s">
        <v>259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737" t="s">
        <v>251</v>
      </c>
      <c r="AK93" s="737"/>
      <c r="AL93" s="737"/>
      <c r="AM93" s="737"/>
      <c r="AN93" s="737"/>
      <c r="AO93" s="737"/>
      <c r="AP93" s="314">
        <f>BE91</f>
        <v>0</v>
      </c>
      <c r="AQ93" s="314"/>
      <c r="AR93" s="186">
        <f>BG91</f>
        <v>0</v>
      </c>
      <c r="AS93" s="186"/>
      <c r="AT93" s="186">
        <f>BI91</f>
        <v>0</v>
      </c>
      <c r="AU93" s="189"/>
      <c r="AV93" s="164"/>
      <c r="AW93" s="164"/>
      <c r="AX93" s="164"/>
    </row>
    <row r="94" spans="1:53" ht="12.75">
      <c r="B94" s="219" t="s">
        <v>260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316" t="s">
        <v>252</v>
      </c>
      <c r="AK94" s="316"/>
      <c r="AL94" s="316"/>
      <c r="AM94" s="316"/>
      <c r="AN94" s="316"/>
      <c r="AO94" s="316"/>
      <c r="AP94" s="315"/>
      <c r="AQ94" s="315"/>
      <c r="AR94" s="187">
        <v>144</v>
      </c>
      <c r="AS94" s="187"/>
      <c r="AT94" s="187"/>
      <c r="AU94" s="190"/>
      <c r="AV94" s="159"/>
      <c r="AW94" s="159"/>
      <c r="AX94" s="159"/>
    </row>
    <row r="95" spans="1:53" ht="12.75">
      <c r="B95" s="220" t="s">
        <v>261</v>
      </c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316" t="s">
        <v>253</v>
      </c>
      <c r="AK95" s="316"/>
      <c r="AL95" s="316"/>
      <c r="AM95" s="316"/>
      <c r="AN95" s="316"/>
      <c r="AO95" s="316"/>
      <c r="AP95" s="316"/>
      <c r="AQ95" s="316"/>
      <c r="AR95" s="188"/>
      <c r="AS95" s="188"/>
      <c r="AT95" s="188">
        <v>72</v>
      </c>
      <c r="AU95" s="191"/>
      <c r="AV95" s="159"/>
      <c r="AW95" s="159"/>
      <c r="AX95" s="159"/>
    </row>
    <row r="96" spans="1:53" ht="12.75">
      <c r="B96" s="219" t="s">
        <v>262</v>
      </c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316" t="s">
        <v>254</v>
      </c>
      <c r="AK96" s="316"/>
      <c r="AL96" s="316"/>
      <c r="AM96" s="316"/>
      <c r="AN96" s="316"/>
      <c r="AO96" s="316"/>
      <c r="AP96" s="316"/>
      <c r="AQ96" s="316"/>
      <c r="AR96" s="188"/>
      <c r="AS96" s="188"/>
      <c r="AT96" s="188"/>
      <c r="AU96" s="191"/>
      <c r="AV96" s="159"/>
      <c r="AW96" s="159"/>
      <c r="AX96" s="159"/>
    </row>
    <row r="97" spans="2:50" ht="12.75">
      <c r="B97" s="219" t="s">
        <v>263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316" t="s">
        <v>281</v>
      </c>
      <c r="AK97" s="316"/>
      <c r="AL97" s="316"/>
      <c r="AM97" s="316"/>
      <c r="AN97" s="316"/>
      <c r="AO97" s="316"/>
      <c r="AP97" s="301">
        <v>8</v>
      </c>
      <c r="AQ97" s="301"/>
      <c r="AR97" s="182">
        <v>4</v>
      </c>
      <c r="AS97" s="182"/>
      <c r="AT97" s="182">
        <v>5</v>
      </c>
      <c r="AU97" s="185"/>
      <c r="AV97" s="159"/>
      <c r="AW97" s="159"/>
      <c r="AX97" s="159"/>
    </row>
    <row r="98" spans="2:50" ht="12.75">
      <c r="B98" s="219" t="s">
        <v>264</v>
      </c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316" t="s">
        <v>283</v>
      </c>
      <c r="AK98" s="316"/>
      <c r="AL98" s="316"/>
      <c r="AM98" s="316"/>
      <c r="AN98" s="316"/>
      <c r="AO98" s="316"/>
      <c r="AP98" s="301">
        <v>0</v>
      </c>
      <c r="AQ98" s="301"/>
      <c r="AR98" s="182">
        <v>1</v>
      </c>
      <c r="AS98" s="182"/>
      <c r="AT98" s="182">
        <v>0</v>
      </c>
      <c r="AU98" s="185"/>
      <c r="AV98" s="159"/>
      <c r="AW98" s="159"/>
      <c r="AX98" s="159"/>
    </row>
    <row r="99" spans="2:50" ht="11.25">
      <c r="B99" s="221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316" t="s">
        <v>255</v>
      </c>
      <c r="AK99" s="316"/>
      <c r="AL99" s="316"/>
      <c r="AM99" s="316"/>
      <c r="AN99" s="316"/>
      <c r="AO99" s="316"/>
      <c r="AP99" s="301">
        <v>0</v>
      </c>
      <c r="AQ99" s="301"/>
      <c r="AR99" s="183">
        <v>3</v>
      </c>
      <c r="AS99" s="182"/>
      <c r="AT99" s="182">
        <v>3</v>
      </c>
      <c r="AU99" s="185"/>
      <c r="AV99" s="76"/>
      <c r="AW99" s="76"/>
      <c r="AX99" s="76"/>
    </row>
    <row r="100" spans="2:50" ht="13.5" thickBot="1"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736" t="s">
        <v>256</v>
      </c>
      <c r="AK100" s="736"/>
      <c r="AL100" s="736"/>
      <c r="AM100" s="736"/>
      <c r="AN100" s="736"/>
      <c r="AO100" s="736"/>
      <c r="AP100" s="541"/>
      <c r="AQ100" s="541"/>
      <c r="AR100" s="209">
        <v>144</v>
      </c>
      <c r="AS100" s="208">
        <f>AR93+AR94</f>
        <v>144</v>
      </c>
      <c r="AT100" s="209"/>
      <c r="AU100" s="207">
        <f>AT93+AT95</f>
        <v>72</v>
      </c>
      <c r="AV100" s="76"/>
      <c r="AW100" s="76"/>
      <c r="AX100" s="76"/>
    </row>
  </sheetData>
  <mergeCells count="643">
    <mergeCell ref="AP61:AQ61"/>
    <mergeCell ref="B61:AC61"/>
    <mergeCell ref="AD61:AF61"/>
    <mergeCell ref="AG61:AI61"/>
    <mergeCell ref="AJ61:AK61"/>
    <mergeCell ref="AL61:AM61"/>
    <mergeCell ref="AN61:AO61"/>
    <mergeCell ref="B77:AC77"/>
    <mergeCell ref="AD77:AF77"/>
    <mergeCell ref="AG77:AI77"/>
    <mergeCell ref="AJ77:AK77"/>
    <mergeCell ref="AL77:AM77"/>
    <mergeCell ref="AN77:AO77"/>
    <mergeCell ref="B74:AC74"/>
    <mergeCell ref="AD74:AF74"/>
    <mergeCell ref="B73:AC73"/>
    <mergeCell ref="B72:AC72"/>
    <mergeCell ref="AN72:AO72"/>
    <mergeCell ref="AP72:AQ72"/>
    <mergeCell ref="B71:AC71"/>
    <mergeCell ref="AD71:AF71"/>
    <mergeCell ref="AG71:AI71"/>
    <mergeCell ref="AJ71:AK71"/>
    <mergeCell ref="AL71:AM71"/>
    <mergeCell ref="AV89:AW89"/>
    <mergeCell ref="AN87:AO87"/>
    <mergeCell ref="AP87:AQ87"/>
    <mergeCell ref="B88:AC88"/>
    <mergeCell ref="AD88:AF88"/>
    <mergeCell ref="AG88:AI88"/>
    <mergeCell ref="AJ88:AK88"/>
    <mergeCell ref="AL88:AM88"/>
    <mergeCell ref="AN88:AO88"/>
    <mergeCell ref="AP88:AQ88"/>
    <mergeCell ref="B89:AC89"/>
    <mergeCell ref="AP89:AQ89"/>
    <mergeCell ref="B86:AC86"/>
    <mergeCell ref="AD86:AF86"/>
    <mergeCell ref="AG86:AI86"/>
    <mergeCell ref="AP85:AQ85"/>
    <mergeCell ref="AJ86:AK86"/>
    <mergeCell ref="AD89:AF89"/>
    <mergeCell ref="AP86:AQ86"/>
    <mergeCell ref="B85:AC85"/>
    <mergeCell ref="AD85:AF85"/>
    <mergeCell ref="B87:AC87"/>
    <mergeCell ref="AD87:AF87"/>
    <mergeCell ref="AG87:AI87"/>
    <mergeCell ref="AJ87:AK87"/>
    <mergeCell ref="AL87:AM87"/>
    <mergeCell ref="AL86:AM86"/>
    <mergeCell ref="AN86:AO86"/>
    <mergeCell ref="AG89:AI89"/>
    <mergeCell ref="AJ89:AK89"/>
    <mergeCell ref="AL89:AM89"/>
    <mergeCell ref="AN89:AO89"/>
    <mergeCell ref="AG85:AI85"/>
    <mergeCell ref="AJ85:AK85"/>
    <mergeCell ref="AL85:AM85"/>
    <mergeCell ref="AN85:AO85"/>
    <mergeCell ref="AP83:AQ83"/>
    <mergeCell ref="AN84:AO84"/>
    <mergeCell ref="AP84:AQ84"/>
    <mergeCell ref="AL83:AM83"/>
    <mergeCell ref="B84:AC84"/>
    <mergeCell ref="AD84:AF84"/>
    <mergeCell ref="AG84:AI84"/>
    <mergeCell ref="AJ84:AK84"/>
    <mergeCell ref="AL84:AM84"/>
    <mergeCell ref="B83:AC83"/>
    <mergeCell ref="AD83:AF83"/>
    <mergeCell ref="AG83:AI83"/>
    <mergeCell ref="AJ83:AK83"/>
    <mergeCell ref="AN83:AO83"/>
    <mergeCell ref="AP82:AQ82"/>
    <mergeCell ref="AL80:AM80"/>
    <mergeCell ref="AN80:AO80"/>
    <mergeCell ref="AL81:AM81"/>
    <mergeCell ref="AN81:AO81"/>
    <mergeCell ref="AP80:AQ80"/>
    <mergeCell ref="AP81:AQ81"/>
    <mergeCell ref="AL82:AM82"/>
    <mergeCell ref="B79:AC79"/>
    <mergeCell ref="AD79:AF79"/>
    <mergeCell ref="AG79:AI79"/>
    <mergeCell ref="AN82:AO82"/>
    <mergeCell ref="B81:AC81"/>
    <mergeCell ref="AD81:AF81"/>
    <mergeCell ref="B82:AC82"/>
    <mergeCell ref="AL79:AM79"/>
    <mergeCell ref="AD82:AF82"/>
    <mergeCell ref="AG82:AI82"/>
    <mergeCell ref="AJ82:AK82"/>
    <mergeCell ref="AG81:AI81"/>
    <mergeCell ref="AJ81:AK81"/>
    <mergeCell ref="B80:AC80"/>
    <mergeCell ref="AD80:AF80"/>
    <mergeCell ref="AG80:AI80"/>
    <mergeCell ref="AJ80:AK80"/>
    <mergeCell ref="B75:AC75"/>
    <mergeCell ref="AD75:AF75"/>
    <mergeCell ref="AP79:AQ79"/>
    <mergeCell ref="AJ79:AK79"/>
    <mergeCell ref="AL76:AM76"/>
    <mergeCell ref="AN76:AO76"/>
    <mergeCell ref="AP76:AQ76"/>
    <mergeCell ref="AL78:AM78"/>
    <mergeCell ref="AN78:AO78"/>
    <mergeCell ref="AN79:AO79"/>
    <mergeCell ref="AG76:AI76"/>
    <mergeCell ref="AJ76:AK76"/>
    <mergeCell ref="AP75:AQ75"/>
    <mergeCell ref="B78:AC78"/>
    <mergeCell ref="AD78:AF78"/>
    <mergeCell ref="AG78:AI78"/>
    <mergeCell ref="AJ78:AK78"/>
    <mergeCell ref="B76:AC76"/>
    <mergeCell ref="AD76:AF76"/>
    <mergeCell ref="AP78:AQ78"/>
    <mergeCell ref="AP77:AQ77"/>
    <mergeCell ref="AG75:AI75"/>
    <mergeCell ref="AJ75:AK75"/>
    <mergeCell ref="AD73:AF73"/>
    <mergeCell ref="AG73:AI73"/>
    <mergeCell ref="AJ73:AK73"/>
    <mergeCell ref="AL73:AM73"/>
    <mergeCell ref="AN73:AO73"/>
    <mergeCell ref="AP73:AQ73"/>
    <mergeCell ref="AD72:AF72"/>
    <mergeCell ref="AG72:AI72"/>
    <mergeCell ref="AJ72:AK72"/>
    <mergeCell ref="AL72:AM72"/>
    <mergeCell ref="AL75:AM75"/>
    <mergeCell ref="AN75:AO75"/>
    <mergeCell ref="AG74:AI74"/>
    <mergeCell ref="AJ74:AK74"/>
    <mergeCell ref="AL74:AM74"/>
    <mergeCell ref="AN74:AO74"/>
    <mergeCell ref="AN71:AO71"/>
    <mergeCell ref="AP71:AQ71"/>
    <mergeCell ref="AP66:AQ66"/>
    <mergeCell ref="AP74:AQ74"/>
    <mergeCell ref="B70:AC70"/>
    <mergeCell ref="AD70:AF70"/>
    <mergeCell ref="AG70:AI70"/>
    <mergeCell ref="AJ70:AK70"/>
    <mergeCell ref="AL70:AM70"/>
    <mergeCell ref="AN70:AO70"/>
    <mergeCell ref="AP70:AQ70"/>
    <mergeCell ref="AN69:AO69"/>
    <mergeCell ref="AP69:AQ69"/>
    <mergeCell ref="B69:AC69"/>
    <mergeCell ref="AD69:AF69"/>
    <mergeCell ref="AG69:AI69"/>
    <mergeCell ref="AJ69:AK69"/>
    <mergeCell ref="AL69:AM69"/>
    <mergeCell ref="AP64:AQ64"/>
    <mergeCell ref="AP63:AQ63"/>
    <mergeCell ref="B68:AC68"/>
    <mergeCell ref="AD68:AF68"/>
    <mergeCell ref="AG68:AI68"/>
    <mergeCell ref="AJ68:AK68"/>
    <mergeCell ref="AL68:AM68"/>
    <mergeCell ref="AN68:AO68"/>
    <mergeCell ref="AP68:AQ68"/>
    <mergeCell ref="AD64:AF64"/>
    <mergeCell ref="AN67:AO67"/>
    <mergeCell ref="AP67:AQ67"/>
    <mergeCell ref="B66:AC66"/>
    <mergeCell ref="AD66:AF66"/>
    <mergeCell ref="AG66:AI66"/>
    <mergeCell ref="AJ66:AK66"/>
    <mergeCell ref="B67:AC67"/>
    <mergeCell ref="AD67:AF67"/>
    <mergeCell ref="AG67:AI67"/>
    <mergeCell ref="AJ67:AK67"/>
    <mergeCell ref="AL67:AM67"/>
    <mergeCell ref="AP65:AQ65"/>
    <mergeCell ref="AL66:AM66"/>
    <mergeCell ref="AN66:AO66"/>
    <mergeCell ref="B65:AC65"/>
    <mergeCell ref="AD65:AF65"/>
    <mergeCell ref="AG65:AI65"/>
    <mergeCell ref="AJ65:AK65"/>
    <mergeCell ref="AL65:AM65"/>
    <mergeCell ref="B64:AC64"/>
    <mergeCell ref="B59:AC59"/>
    <mergeCell ref="AD59:AF59"/>
    <mergeCell ref="AN63:AO63"/>
    <mergeCell ref="B62:AC62"/>
    <mergeCell ref="AD62:AF62"/>
    <mergeCell ref="AG62:AI62"/>
    <mergeCell ref="AJ62:AK62"/>
    <mergeCell ref="AL62:AM62"/>
    <mergeCell ref="AN62:AO62"/>
    <mergeCell ref="AJ63:AK63"/>
    <mergeCell ref="AL63:AM63"/>
    <mergeCell ref="AG64:AI64"/>
    <mergeCell ref="AJ64:AK64"/>
    <mergeCell ref="AN65:AO65"/>
    <mergeCell ref="AL64:AM64"/>
    <mergeCell ref="AN64:AO64"/>
    <mergeCell ref="AN59:AO59"/>
    <mergeCell ref="AP62:AQ62"/>
    <mergeCell ref="B63:AC63"/>
    <mergeCell ref="AD63:AF63"/>
    <mergeCell ref="AG63:AI63"/>
    <mergeCell ref="AD58:AF58"/>
    <mergeCell ref="AG58:AI58"/>
    <mergeCell ref="AJ58:AK58"/>
    <mergeCell ref="AL58:AM58"/>
    <mergeCell ref="AD57:AF57"/>
    <mergeCell ref="AN58:AO58"/>
    <mergeCell ref="AL57:AM57"/>
    <mergeCell ref="AN57:AO57"/>
    <mergeCell ref="AG57:AI57"/>
    <mergeCell ref="AJ57:AK57"/>
    <mergeCell ref="AP57:AQ57"/>
    <mergeCell ref="AP59:AQ59"/>
    <mergeCell ref="AD60:AF60"/>
    <mergeCell ref="AG60:AI60"/>
    <mergeCell ref="AJ60:AK60"/>
    <mergeCell ref="AL60:AM60"/>
    <mergeCell ref="AN60:AO60"/>
    <mergeCell ref="AG59:AI59"/>
    <mergeCell ref="AJ59:AK59"/>
    <mergeCell ref="AL59:AM59"/>
    <mergeCell ref="B56:AC56"/>
    <mergeCell ref="AD56:AF56"/>
    <mergeCell ref="AG56:AI56"/>
    <mergeCell ref="AJ56:AK56"/>
    <mergeCell ref="AL56:AM56"/>
    <mergeCell ref="AN56:AO56"/>
    <mergeCell ref="B57:AC57"/>
    <mergeCell ref="AP56:AQ56"/>
    <mergeCell ref="AP55:AQ55"/>
    <mergeCell ref="B55:AC55"/>
    <mergeCell ref="AD55:AF55"/>
    <mergeCell ref="AG55:AI55"/>
    <mergeCell ref="AJ55:AK55"/>
    <mergeCell ref="AL55:AM55"/>
    <mergeCell ref="AN55:AO55"/>
    <mergeCell ref="AP53:AQ53"/>
    <mergeCell ref="AL52:AM52"/>
    <mergeCell ref="AN52:AO52"/>
    <mergeCell ref="AP54:AQ54"/>
    <mergeCell ref="AG53:AI53"/>
    <mergeCell ref="AJ53:AK53"/>
    <mergeCell ref="B54:AC54"/>
    <mergeCell ref="AD54:AF54"/>
    <mergeCell ref="AG54:AI54"/>
    <mergeCell ref="AD52:AF52"/>
    <mergeCell ref="AG52:AI52"/>
    <mergeCell ref="AJ52:AK52"/>
    <mergeCell ref="B53:AC53"/>
    <mergeCell ref="AP52:AQ52"/>
    <mergeCell ref="AL53:AM53"/>
    <mergeCell ref="AJ54:AK54"/>
    <mergeCell ref="AL54:AM54"/>
    <mergeCell ref="AN54:AO54"/>
    <mergeCell ref="AN53:AO53"/>
    <mergeCell ref="AN50:AO50"/>
    <mergeCell ref="AP50:AQ50"/>
    <mergeCell ref="AJ49:AK49"/>
    <mergeCell ref="AG51:AI51"/>
    <mergeCell ref="AJ51:AK51"/>
    <mergeCell ref="AL51:AM51"/>
    <mergeCell ref="AL50:AM50"/>
    <mergeCell ref="B50:AC50"/>
    <mergeCell ref="AD50:AF50"/>
    <mergeCell ref="AG50:AI50"/>
    <mergeCell ref="AJ50:AK50"/>
    <mergeCell ref="AN51:AO51"/>
    <mergeCell ref="AP51:AQ51"/>
    <mergeCell ref="B51:AC51"/>
    <mergeCell ref="AD51:AF51"/>
    <mergeCell ref="B49:AC49"/>
    <mergeCell ref="AD49:AF49"/>
    <mergeCell ref="AG49:AI49"/>
    <mergeCell ref="B47:AC47"/>
    <mergeCell ref="AD47:AF47"/>
    <mergeCell ref="AG47:AI47"/>
    <mergeCell ref="AG48:AI48"/>
    <mergeCell ref="B46:AC46"/>
    <mergeCell ref="AL44:AM45"/>
    <mergeCell ref="AJ47:AK47"/>
    <mergeCell ref="AL47:AM47"/>
    <mergeCell ref="AG46:AI46"/>
    <mergeCell ref="AJ46:AK46"/>
    <mergeCell ref="AP41:AQ41"/>
    <mergeCell ref="B41:AC41"/>
    <mergeCell ref="AD41:AF41"/>
    <mergeCell ref="AG41:AI41"/>
    <mergeCell ref="AJ41:AK41"/>
    <mergeCell ref="AL41:AM41"/>
    <mergeCell ref="AL46:AM46"/>
    <mergeCell ref="AP46:AQ46"/>
    <mergeCell ref="AD46:AF46"/>
    <mergeCell ref="AN41:AO41"/>
    <mergeCell ref="B43:AC43"/>
    <mergeCell ref="AD36:AF36"/>
    <mergeCell ref="AG36:AI36"/>
    <mergeCell ref="AJ36:AK36"/>
    <mergeCell ref="AG34:AI34"/>
    <mergeCell ref="AJ34:AK34"/>
    <mergeCell ref="AL36:AM36"/>
    <mergeCell ref="B33:AC33"/>
    <mergeCell ref="AD33:AF33"/>
    <mergeCell ref="AG33:AI33"/>
    <mergeCell ref="AJ33:AK33"/>
    <mergeCell ref="AL40:AM40"/>
    <mergeCell ref="AN40:AO40"/>
    <mergeCell ref="B40:AC40"/>
    <mergeCell ref="AD40:AF40"/>
    <mergeCell ref="AG40:AI40"/>
    <mergeCell ref="AJ40:AK40"/>
    <mergeCell ref="AJ38:AK38"/>
    <mergeCell ref="AP40:AQ40"/>
    <mergeCell ref="AP39:AQ39"/>
    <mergeCell ref="AP38:AQ38"/>
    <mergeCell ref="B38:AC38"/>
    <mergeCell ref="AD38:AF38"/>
    <mergeCell ref="AG38:AI38"/>
    <mergeCell ref="B39:AC39"/>
    <mergeCell ref="AD39:AF39"/>
    <mergeCell ref="AG39:AI39"/>
    <mergeCell ref="AJ39:AK39"/>
    <mergeCell ref="AL39:AM39"/>
    <mergeCell ref="AN39:AO39"/>
    <mergeCell ref="AP35:AQ35"/>
    <mergeCell ref="B34:AC34"/>
    <mergeCell ref="AD34:AF34"/>
    <mergeCell ref="AL38:AM38"/>
    <mergeCell ref="AN38:AO38"/>
    <mergeCell ref="AP36:AQ36"/>
    <mergeCell ref="B37:AC37"/>
    <mergeCell ref="AD37:AF37"/>
    <mergeCell ref="AG37:AI37"/>
    <mergeCell ref="AJ37:AK37"/>
    <mergeCell ref="AN36:AO36"/>
    <mergeCell ref="AL34:AM34"/>
    <mergeCell ref="AN34:AO34"/>
    <mergeCell ref="AP34:AQ34"/>
    <mergeCell ref="B35:AC35"/>
    <mergeCell ref="AD35:AF35"/>
    <mergeCell ref="AG35:AI35"/>
    <mergeCell ref="AJ35:AK35"/>
    <mergeCell ref="AL35:AM35"/>
    <mergeCell ref="AN35:AO35"/>
    <mergeCell ref="AL37:AM37"/>
    <mergeCell ref="AN37:AO37"/>
    <mergeCell ref="AP37:AQ37"/>
    <mergeCell ref="B36:AC36"/>
    <mergeCell ref="AP32:AQ32"/>
    <mergeCell ref="AL33:AM33"/>
    <mergeCell ref="AN33:AO33"/>
    <mergeCell ref="B30:AC30"/>
    <mergeCell ref="B31:AC31"/>
    <mergeCell ref="AL30:AM30"/>
    <mergeCell ref="AN30:AO30"/>
    <mergeCell ref="AG31:AI31"/>
    <mergeCell ref="AJ31:AK31"/>
    <mergeCell ref="AL31:AM31"/>
    <mergeCell ref="AN31:AO31"/>
    <mergeCell ref="AP33:AQ33"/>
    <mergeCell ref="B32:AC32"/>
    <mergeCell ref="AD32:AF32"/>
    <mergeCell ref="AG29:AI29"/>
    <mergeCell ref="AJ29:AK29"/>
    <mergeCell ref="AL29:AM29"/>
    <mergeCell ref="AN29:AO29"/>
    <mergeCell ref="AG32:AI32"/>
    <mergeCell ref="AJ32:AK32"/>
    <mergeCell ref="AP29:AQ29"/>
    <mergeCell ref="AP28:AQ28"/>
    <mergeCell ref="B28:AC28"/>
    <mergeCell ref="AD28:AF28"/>
    <mergeCell ref="AG28:AI28"/>
    <mergeCell ref="AJ28:AK28"/>
    <mergeCell ref="AL28:AM28"/>
    <mergeCell ref="AN28:AO28"/>
    <mergeCell ref="B29:AC29"/>
    <mergeCell ref="AD29:AF29"/>
    <mergeCell ref="AP31:AQ31"/>
    <mergeCell ref="AD30:AF30"/>
    <mergeCell ref="AG30:AI30"/>
    <mergeCell ref="AJ30:AK30"/>
    <mergeCell ref="AL32:AM32"/>
    <mergeCell ref="AN32:AO32"/>
    <mergeCell ref="AP30:AQ30"/>
    <mergeCell ref="AD31:AF31"/>
    <mergeCell ref="AP27:AQ27"/>
    <mergeCell ref="B26:AC26"/>
    <mergeCell ref="AD26:AF26"/>
    <mergeCell ref="AL27:AM27"/>
    <mergeCell ref="AN27:AO27"/>
    <mergeCell ref="AP26:AQ26"/>
    <mergeCell ref="AG26:AI26"/>
    <mergeCell ref="AJ26:AK26"/>
    <mergeCell ref="AL26:AM26"/>
    <mergeCell ref="AN26:AO26"/>
    <mergeCell ref="AP24:AQ24"/>
    <mergeCell ref="AN25:AO25"/>
    <mergeCell ref="AP25:AQ25"/>
    <mergeCell ref="B24:AC24"/>
    <mergeCell ref="AD24:AF24"/>
    <mergeCell ref="AG24:AI24"/>
    <mergeCell ref="AJ24:AK24"/>
    <mergeCell ref="AL24:AM24"/>
    <mergeCell ref="AN24:AO24"/>
    <mergeCell ref="AG25:AI25"/>
    <mergeCell ref="AG22:AI22"/>
    <mergeCell ref="AJ22:AK22"/>
    <mergeCell ref="AL22:AM22"/>
    <mergeCell ref="AN22:AO22"/>
    <mergeCell ref="AL25:AM25"/>
    <mergeCell ref="B27:AC27"/>
    <mergeCell ref="AD27:AF27"/>
    <mergeCell ref="AG27:AI27"/>
    <mergeCell ref="B25:AC25"/>
    <mergeCell ref="AD25:AF25"/>
    <mergeCell ref="AJ25:AK25"/>
    <mergeCell ref="AJ27:AK27"/>
    <mergeCell ref="AL21:AM21"/>
    <mergeCell ref="B23:AC23"/>
    <mergeCell ref="AD23:AF23"/>
    <mergeCell ref="AG23:AI23"/>
    <mergeCell ref="B21:AC21"/>
    <mergeCell ref="AD21:AF21"/>
    <mergeCell ref="AJ21:AK21"/>
    <mergeCell ref="AJ23:AK23"/>
    <mergeCell ref="AP20:AQ20"/>
    <mergeCell ref="AN21:AO21"/>
    <mergeCell ref="AP21:AQ21"/>
    <mergeCell ref="B20:AC20"/>
    <mergeCell ref="AD20:AF20"/>
    <mergeCell ref="AG20:AI20"/>
    <mergeCell ref="AJ20:AK20"/>
    <mergeCell ref="AL20:AM20"/>
    <mergeCell ref="AN20:AO20"/>
    <mergeCell ref="AG21:AI21"/>
    <mergeCell ref="AP23:AQ23"/>
    <mergeCell ref="B22:AC22"/>
    <mergeCell ref="AD22:AF22"/>
    <mergeCell ref="AL23:AM23"/>
    <mergeCell ref="AN23:AO23"/>
    <mergeCell ref="AP22:AQ22"/>
    <mergeCell ref="AP19:AQ19"/>
    <mergeCell ref="B18:AC18"/>
    <mergeCell ref="AD18:AF18"/>
    <mergeCell ref="AL19:AM19"/>
    <mergeCell ref="AN19:AO19"/>
    <mergeCell ref="AP18:AQ18"/>
    <mergeCell ref="AG18:AI18"/>
    <mergeCell ref="AJ18:AK18"/>
    <mergeCell ref="AL18:AM18"/>
    <mergeCell ref="AN18:AO18"/>
    <mergeCell ref="AP16:AQ16"/>
    <mergeCell ref="AN17:AO17"/>
    <mergeCell ref="AP17:AQ17"/>
    <mergeCell ref="B16:AC16"/>
    <mergeCell ref="AD16:AF16"/>
    <mergeCell ref="AG16:AI16"/>
    <mergeCell ref="AJ16:AK16"/>
    <mergeCell ref="AL16:AM16"/>
    <mergeCell ref="AN16:AO16"/>
    <mergeCell ref="AG17:AI17"/>
    <mergeCell ref="AL14:AM14"/>
    <mergeCell ref="AN14:AO14"/>
    <mergeCell ref="AL17:AM17"/>
    <mergeCell ref="B19:AC19"/>
    <mergeCell ref="AD19:AF19"/>
    <mergeCell ref="AG19:AI19"/>
    <mergeCell ref="B17:AC17"/>
    <mergeCell ref="AD17:AF17"/>
    <mergeCell ref="AJ17:AK17"/>
    <mergeCell ref="AJ19:AK19"/>
    <mergeCell ref="AL13:AM13"/>
    <mergeCell ref="B15:AC15"/>
    <mergeCell ref="AD15:AF15"/>
    <mergeCell ref="AG15:AI15"/>
    <mergeCell ref="B13:AC13"/>
    <mergeCell ref="AD13:AF13"/>
    <mergeCell ref="AJ13:AK13"/>
    <mergeCell ref="AJ15:AK15"/>
    <mergeCell ref="AP12:AQ12"/>
    <mergeCell ref="AN13:AO13"/>
    <mergeCell ref="AP13:AQ13"/>
    <mergeCell ref="B12:AC12"/>
    <mergeCell ref="AD12:AF12"/>
    <mergeCell ref="AG12:AI12"/>
    <mergeCell ref="AJ12:AK12"/>
    <mergeCell ref="AL12:AM12"/>
    <mergeCell ref="AN12:AO12"/>
    <mergeCell ref="AG13:AI13"/>
    <mergeCell ref="AP15:AQ15"/>
    <mergeCell ref="B14:AC14"/>
    <mergeCell ref="AD14:AF14"/>
    <mergeCell ref="AL15:AM15"/>
    <mergeCell ref="AN15:AO15"/>
    <mergeCell ref="AP14:AQ14"/>
    <mergeCell ref="AL10:AM10"/>
    <mergeCell ref="AG7:AI7"/>
    <mergeCell ref="AJ7:AK7"/>
    <mergeCell ref="B8:AC8"/>
    <mergeCell ref="AD8:AF8"/>
    <mergeCell ref="AG8:AI8"/>
    <mergeCell ref="AJ8:AK8"/>
    <mergeCell ref="AJ11:AK11"/>
    <mergeCell ref="AP11:AQ11"/>
    <mergeCell ref="B10:AC10"/>
    <mergeCell ref="AD10:AF10"/>
    <mergeCell ref="AL11:AM11"/>
    <mergeCell ref="AN11:AO11"/>
    <mergeCell ref="AP10:AQ10"/>
    <mergeCell ref="B11:AC11"/>
    <mergeCell ref="AD11:AF11"/>
    <mergeCell ref="AG11:AI11"/>
    <mergeCell ref="AN10:AO10"/>
    <mergeCell ref="AP9:AQ9"/>
    <mergeCell ref="AP7:AQ7"/>
    <mergeCell ref="AL7:AM7"/>
    <mergeCell ref="AN7:AO7"/>
    <mergeCell ref="AN6:AO6"/>
    <mergeCell ref="AL8:AM8"/>
    <mergeCell ref="AP8:AQ8"/>
    <mergeCell ref="AN8:AO8"/>
    <mergeCell ref="AP6:AQ6"/>
    <mergeCell ref="AN9:AO9"/>
    <mergeCell ref="AL9:AM9"/>
    <mergeCell ref="AL6:AM6"/>
    <mergeCell ref="A2:A3"/>
    <mergeCell ref="B2:AC3"/>
    <mergeCell ref="AD2:AF3"/>
    <mergeCell ref="AG2:AI3"/>
    <mergeCell ref="AP5:AQ5"/>
    <mergeCell ref="AL5:AM5"/>
    <mergeCell ref="AN5:AO5"/>
    <mergeCell ref="AJ5:AK5"/>
    <mergeCell ref="B6:AC6"/>
    <mergeCell ref="AD6:AF6"/>
    <mergeCell ref="AX2:BA2"/>
    <mergeCell ref="AJ3:AK3"/>
    <mergeCell ref="AL3:AM3"/>
    <mergeCell ref="AN3:AO3"/>
    <mergeCell ref="AP3:AQ3"/>
    <mergeCell ref="AJ2:AQ2"/>
    <mergeCell ref="AR2:AU2"/>
    <mergeCell ref="AN4:AO4"/>
    <mergeCell ref="AP4:AQ4"/>
    <mergeCell ref="AJ4:AK4"/>
    <mergeCell ref="AL4:AM4"/>
    <mergeCell ref="A44:A45"/>
    <mergeCell ref="AD44:AF45"/>
    <mergeCell ref="AG44:AI45"/>
    <mergeCell ref="AJ44:AK45"/>
    <mergeCell ref="B45:AC45"/>
    <mergeCell ref="B44:AC44"/>
    <mergeCell ref="B4:AC4"/>
    <mergeCell ref="AD4:AF4"/>
    <mergeCell ref="AG4:AI4"/>
    <mergeCell ref="B5:AC5"/>
    <mergeCell ref="AD5:AF5"/>
    <mergeCell ref="AG5:AI5"/>
    <mergeCell ref="AG6:AI6"/>
    <mergeCell ref="AJ6:AK6"/>
    <mergeCell ref="AJ9:AK9"/>
    <mergeCell ref="B9:AC9"/>
    <mergeCell ref="AD9:AF9"/>
    <mergeCell ref="AG9:AI9"/>
    <mergeCell ref="AG10:AI10"/>
    <mergeCell ref="B7:AC7"/>
    <mergeCell ref="AD7:AF7"/>
    <mergeCell ref="AJ10:AK10"/>
    <mergeCell ref="AG14:AI14"/>
    <mergeCell ref="AJ14:AK14"/>
    <mergeCell ref="B58:AC58"/>
    <mergeCell ref="AP58:AQ58"/>
    <mergeCell ref="AP47:AQ47"/>
    <mergeCell ref="B48:AC48"/>
    <mergeCell ref="AD48:AF48"/>
    <mergeCell ref="AN47:AO47"/>
    <mergeCell ref="AJ48:AK48"/>
    <mergeCell ref="AL48:AM48"/>
    <mergeCell ref="AP42:AQ42"/>
    <mergeCell ref="AD43:AF43"/>
    <mergeCell ref="AG43:AI43"/>
    <mergeCell ref="AJ43:AK43"/>
    <mergeCell ref="AL43:AM43"/>
    <mergeCell ref="AN43:AO43"/>
    <mergeCell ref="AP43:AQ43"/>
    <mergeCell ref="AL42:AM42"/>
    <mergeCell ref="AN44:AO45"/>
    <mergeCell ref="B42:AC42"/>
    <mergeCell ref="AD42:AF42"/>
    <mergeCell ref="AG42:AI42"/>
    <mergeCell ref="AJ42:AK42"/>
    <mergeCell ref="AN42:AO42"/>
    <mergeCell ref="AD53:AF53"/>
    <mergeCell ref="B52:AC52"/>
    <mergeCell ref="AU44:AU45"/>
    <mergeCell ref="AP44:AQ45"/>
    <mergeCell ref="AR44:AR45"/>
    <mergeCell ref="AS44:AS45"/>
    <mergeCell ref="AT44:AT45"/>
    <mergeCell ref="AL49:AM49"/>
    <mergeCell ref="AN49:AO49"/>
    <mergeCell ref="AP48:AQ48"/>
    <mergeCell ref="AN46:AO46"/>
    <mergeCell ref="AP49:AQ49"/>
    <mergeCell ref="AN48:AO48"/>
    <mergeCell ref="B90:AC90"/>
    <mergeCell ref="AD90:AF90"/>
    <mergeCell ref="AG90:AI90"/>
    <mergeCell ref="AL90:AM90"/>
    <mergeCell ref="AP90:AQ90"/>
    <mergeCell ref="AG91:AI91"/>
    <mergeCell ref="AJ91:AK91"/>
    <mergeCell ref="AL91:AM91"/>
    <mergeCell ref="AN91:AO91"/>
    <mergeCell ref="AJ90:AK90"/>
    <mergeCell ref="AN90:AO90"/>
    <mergeCell ref="AJ94:AO94"/>
    <mergeCell ref="AP94:AQ94"/>
    <mergeCell ref="AJ93:AO93"/>
    <mergeCell ref="AP93:AQ93"/>
    <mergeCell ref="AV90:AW90"/>
    <mergeCell ref="AD91:AF91"/>
    <mergeCell ref="AJ92:AK92"/>
    <mergeCell ref="AN92:AO92"/>
    <mergeCell ref="AV91:AW91"/>
    <mergeCell ref="AJ99:AO99"/>
    <mergeCell ref="AP99:AQ99"/>
    <mergeCell ref="AJ100:AO100"/>
    <mergeCell ref="AP100:AQ100"/>
    <mergeCell ref="AJ97:AO97"/>
    <mergeCell ref="AP97:AQ97"/>
    <mergeCell ref="AJ98:AO98"/>
    <mergeCell ref="AP98:AQ98"/>
    <mergeCell ref="AJ95:AO95"/>
    <mergeCell ref="AP95:AQ95"/>
    <mergeCell ref="AJ96:AO96"/>
    <mergeCell ref="AP96:AQ96"/>
  </mergeCells>
  <phoneticPr fontId="0" type="noConversion"/>
  <pageMargins left="0.70866141732283472" right="0.23622047244094491" top="0.19685039370078741" bottom="0.31496062992125984" header="0.19685039370078741" footer="0.19685039370078741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план с вариативкой</vt:lpstr>
      <vt:lpstr>план общий</vt:lpstr>
      <vt:lpstr>Лист4</vt:lpstr>
      <vt:lpstr>мое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Zav_metod</cp:lastModifiedBy>
  <cp:lastPrinted>2017-09-14T04:13:46Z</cp:lastPrinted>
  <dcterms:created xsi:type="dcterms:W3CDTF">1996-10-08T23:32:33Z</dcterms:created>
  <dcterms:modified xsi:type="dcterms:W3CDTF">2017-09-14T04:14:11Z</dcterms:modified>
</cp:coreProperties>
</file>